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32" yWindow="576" windowWidth="22716" windowHeight="11316"/>
  </bookViews>
  <sheets>
    <sheet name="Rekapitulace stavby" sheetId="1" r:id="rId1"/>
    <sheet name="01 - SO 01 Demolice objektu" sheetId="2" r:id="rId2"/>
    <sheet name="Pokyny pro vyplnění" sheetId="3" r:id="rId3"/>
  </sheets>
  <definedNames>
    <definedName name="_xlnm._FilterDatabase" localSheetId="1" hidden="1">'01 - SO 01 Demolice objektu'!$C$85:$K$208</definedName>
    <definedName name="_xlnm.Print_Titles" localSheetId="1">'01 - SO 01 Demolice objektu'!$85:$85</definedName>
    <definedName name="_xlnm.Print_Titles" localSheetId="0">'Rekapitulace stavby'!$49:$49</definedName>
    <definedName name="_xlnm.Print_Area" localSheetId="1">'01 - SO 01 Demolice objektu'!$C$4:$J$36,'01 - SO 01 Demolice objektu'!$C$42:$J$67,'01 - SO 01 Demolice objektu'!$C$73:$K$208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AY52" i="1"/>
  <c r="AX52"/>
  <c r="BI208" i="2"/>
  <c r="BH208"/>
  <c r="BG208"/>
  <c r="BF208"/>
  <c r="T208"/>
  <c r="T207" s="1"/>
  <c r="T206" s="1"/>
  <c r="R208"/>
  <c r="R207" s="1"/>
  <c r="R206" s="1"/>
  <c r="P208"/>
  <c r="P207" s="1"/>
  <c r="P206" s="1"/>
  <c r="BK208"/>
  <c r="BK207" s="1"/>
  <c r="J208"/>
  <c r="BE208" s="1"/>
  <c r="BI204"/>
  <c r="BH204"/>
  <c r="BG204"/>
  <c r="BF204"/>
  <c r="BE204"/>
  <c r="T204"/>
  <c r="R204"/>
  <c r="P204"/>
  <c r="BK204"/>
  <c r="J204"/>
  <c r="BI201"/>
  <c r="BH201"/>
  <c r="BG201"/>
  <c r="BF201"/>
  <c r="T201"/>
  <c r="T200" s="1"/>
  <c r="R201"/>
  <c r="R200" s="1"/>
  <c r="P201"/>
  <c r="P200" s="1"/>
  <c r="BK201"/>
  <c r="BK200" s="1"/>
  <c r="J200" s="1"/>
  <c r="J64" s="1"/>
  <c r="J201"/>
  <c r="BE201" s="1"/>
  <c r="BI198"/>
  <c r="BH198"/>
  <c r="BG198"/>
  <c r="BF198"/>
  <c r="BE198"/>
  <c r="T198"/>
  <c r="R198"/>
  <c r="P198"/>
  <c r="BK198"/>
  <c r="J198"/>
  <c r="BI195"/>
  <c r="BH195"/>
  <c r="BG195"/>
  <c r="BF195"/>
  <c r="T195"/>
  <c r="R195"/>
  <c r="P195"/>
  <c r="BK195"/>
  <c r="J195"/>
  <c r="BE195" s="1"/>
  <c r="BI192"/>
  <c r="BH192"/>
  <c r="BG192"/>
  <c r="BF192"/>
  <c r="BE192"/>
  <c r="T192"/>
  <c r="R192"/>
  <c r="P192"/>
  <c r="BK192"/>
  <c r="J192"/>
  <c r="BI189"/>
  <c r="BH189"/>
  <c r="BG189"/>
  <c r="BF189"/>
  <c r="T189"/>
  <c r="R189"/>
  <c r="P189"/>
  <c r="BK189"/>
  <c r="J189"/>
  <c r="BE189" s="1"/>
  <c r="BI188"/>
  <c r="BH188"/>
  <c r="BG188"/>
  <c r="BF188"/>
  <c r="BE188"/>
  <c r="T188"/>
  <c r="T187" s="1"/>
  <c r="R188"/>
  <c r="R187" s="1"/>
  <c r="P188"/>
  <c r="P187" s="1"/>
  <c r="BK188"/>
  <c r="BK187" s="1"/>
  <c r="J187" s="1"/>
  <c r="J63" s="1"/>
  <c r="J188"/>
  <c r="BI185"/>
  <c r="BH185"/>
  <c r="BG185"/>
  <c r="BF185"/>
  <c r="T185"/>
  <c r="R185"/>
  <c r="P185"/>
  <c r="BK185"/>
  <c r="J185"/>
  <c r="BE185" s="1"/>
  <c r="BI182"/>
  <c r="BH182"/>
  <c r="BG182"/>
  <c r="BF182"/>
  <c r="T182"/>
  <c r="R182"/>
  <c r="P182"/>
  <c r="BK182"/>
  <c r="J182"/>
  <c r="BE182" s="1"/>
  <c r="BI179"/>
  <c r="BH179"/>
  <c r="BG179"/>
  <c r="BF179"/>
  <c r="T179"/>
  <c r="R179"/>
  <c r="P179"/>
  <c r="BK179"/>
  <c r="J179"/>
  <c r="BE179" s="1"/>
  <c r="BI174"/>
  <c r="BH174"/>
  <c r="BG174"/>
  <c r="BF174"/>
  <c r="T174"/>
  <c r="R174"/>
  <c r="P174"/>
  <c r="BK174"/>
  <c r="J174"/>
  <c r="BE174" s="1"/>
  <c r="BI172"/>
  <c r="BH172"/>
  <c r="BG172"/>
  <c r="BF172"/>
  <c r="T172"/>
  <c r="R172"/>
  <c r="P172"/>
  <c r="BK172"/>
  <c r="J172"/>
  <c r="BE172" s="1"/>
  <c r="BI170"/>
  <c r="BH170"/>
  <c r="BG170"/>
  <c r="BF170"/>
  <c r="BE170"/>
  <c r="T170"/>
  <c r="R170"/>
  <c r="P170"/>
  <c r="BK170"/>
  <c r="J170"/>
  <c r="BI168"/>
  <c r="BH168"/>
  <c r="BG168"/>
  <c r="BF168"/>
  <c r="T168"/>
  <c r="R168"/>
  <c r="P168"/>
  <c r="BK168"/>
  <c r="J168"/>
  <c r="BE168" s="1"/>
  <c r="BI166"/>
  <c r="BH166"/>
  <c r="BG166"/>
  <c r="BF166"/>
  <c r="BE166"/>
  <c r="T166"/>
  <c r="R166"/>
  <c r="P166"/>
  <c r="BK166"/>
  <c r="J166"/>
  <c r="BI161"/>
  <c r="BH161"/>
  <c r="BG161"/>
  <c r="BF161"/>
  <c r="BE161"/>
  <c r="T161"/>
  <c r="R161"/>
  <c r="P161"/>
  <c r="BK161"/>
  <c r="J161"/>
  <c r="BI157"/>
  <c r="BH157"/>
  <c r="BG157"/>
  <c r="BF157"/>
  <c r="BE157"/>
  <c r="T157"/>
  <c r="R157"/>
  <c r="P157"/>
  <c r="BK157"/>
  <c r="J157"/>
  <c r="BI152"/>
  <c r="BH152"/>
  <c r="BG152"/>
  <c r="BF152"/>
  <c r="BE152"/>
  <c r="T152"/>
  <c r="R152"/>
  <c r="P152"/>
  <c r="BK152"/>
  <c r="J152"/>
  <c r="BI146"/>
  <c r="BH146"/>
  <c r="BG146"/>
  <c r="BF146"/>
  <c r="BE146"/>
  <c r="T146"/>
  <c r="T145" s="1"/>
  <c r="T144" s="1"/>
  <c r="R146"/>
  <c r="R145" s="1"/>
  <c r="R144" s="1"/>
  <c r="P146"/>
  <c r="P145" s="1"/>
  <c r="P144" s="1"/>
  <c r="BK146"/>
  <c r="BK145" s="1"/>
  <c r="J146"/>
  <c r="BI143"/>
  <c r="BH143"/>
  <c r="BG143"/>
  <c r="BF143"/>
  <c r="BE143"/>
  <c r="T143"/>
  <c r="R143"/>
  <c r="P143"/>
  <c r="BK143"/>
  <c r="J143"/>
  <c r="BI142"/>
  <c r="BH142"/>
  <c r="BG142"/>
  <c r="BF142"/>
  <c r="BE142"/>
  <c r="T142"/>
  <c r="R142"/>
  <c r="P142"/>
  <c r="BK142"/>
  <c r="J142"/>
  <c r="BI140"/>
  <c r="BH140"/>
  <c r="BG140"/>
  <c r="BF140"/>
  <c r="BE140"/>
  <c r="T140"/>
  <c r="R140"/>
  <c r="P140"/>
  <c r="BK140"/>
  <c r="J140"/>
  <c r="BI138"/>
  <c r="BH138"/>
  <c r="BG138"/>
  <c r="BF138"/>
  <c r="BE138"/>
  <c r="T138"/>
  <c r="R138"/>
  <c r="P138"/>
  <c r="BK138"/>
  <c r="J138"/>
  <c r="BI136"/>
  <c r="BH136"/>
  <c r="BG136"/>
  <c r="BF136"/>
  <c r="BE136"/>
  <c r="T136"/>
  <c r="R136"/>
  <c r="P136"/>
  <c r="BK136"/>
  <c r="J136"/>
  <c r="BI134"/>
  <c r="BH134"/>
  <c r="BG134"/>
  <c r="BF134"/>
  <c r="BE134"/>
  <c r="T134"/>
  <c r="R134"/>
  <c r="P134"/>
  <c r="BK134"/>
  <c r="J134"/>
  <c r="BI132"/>
  <c r="BH132"/>
  <c r="BG132"/>
  <c r="BF132"/>
  <c r="BE132"/>
  <c r="T132"/>
  <c r="R132"/>
  <c r="P132"/>
  <c r="BK132"/>
  <c r="J132"/>
  <c r="BI129"/>
  <c r="BH129"/>
  <c r="BG129"/>
  <c r="BF129"/>
  <c r="BE129"/>
  <c r="T129"/>
  <c r="R129"/>
  <c r="P129"/>
  <c r="BK129"/>
  <c r="J129"/>
  <c r="BI127"/>
  <c r="BH127"/>
  <c r="BG127"/>
  <c r="BF127"/>
  <c r="BE127"/>
  <c r="T127"/>
  <c r="R127"/>
  <c r="P127"/>
  <c r="BK127"/>
  <c r="J127"/>
  <c r="BI125"/>
  <c r="BH125"/>
  <c r="BG125"/>
  <c r="BF125"/>
  <c r="BE125"/>
  <c r="T125"/>
  <c r="T124" s="1"/>
  <c r="R125"/>
  <c r="R124" s="1"/>
  <c r="P125"/>
  <c r="P124" s="1"/>
  <c r="BK125"/>
  <c r="BK124" s="1"/>
  <c r="J124" s="1"/>
  <c r="J60" s="1"/>
  <c r="J125"/>
  <c r="BI120"/>
  <c r="BH120"/>
  <c r="BG120"/>
  <c r="BF120"/>
  <c r="T120"/>
  <c r="R120"/>
  <c r="P120"/>
  <c r="BK120"/>
  <c r="J120"/>
  <c r="BE120" s="1"/>
  <c r="BI117"/>
  <c r="BH117"/>
  <c r="BG117"/>
  <c r="BF117"/>
  <c r="T117"/>
  <c r="R117"/>
  <c r="P117"/>
  <c r="BK117"/>
  <c r="J117"/>
  <c r="BE117" s="1"/>
  <c r="BI114"/>
  <c r="BH114"/>
  <c r="BG114"/>
  <c r="BF114"/>
  <c r="T114"/>
  <c r="R114"/>
  <c r="P114"/>
  <c r="BK114"/>
  <c r="J114"/>
  <c r="BE114" s="1"/>
  <c r="BI111"/>
  <c r="BH111"/>
  <c r="BG111"/>
  <c r="BF111"/>
  <c r="T111"/>
  <c r="R111"/>
  <c r="P111"/>
  <c r="BK111"/>
  <c r="J111"/>
  <c r="BE111" s="1"/>
  <c r="BI108"/>
  <c r="BH108"/>
  <c r="BG108"/>
  <c r="BF108"/>
  <c r="T108"/>
  <c r="R108"/>
  <c r="P108"/>
  <c r="BK108"/>
  <c r="J108"/>
  <c r="BE108" s="1"/>
  <c r="BI105"/>
  <c r="BH105"/>
  <c r="BG105"/>
  <c r="BF105"/>
  <c r="T105"/>
  <c r="R105"/>
  <c r="P105"/>
  <c r="BK105"/>
  <c r="J105"/>
  <c r="BE105" s="1"/>
  <c r="BI104"/>
  <c r="BH104"/>
  <c r="BG104"/>
  <c r="BF104"/>
  <c r="T104"/>
  <c r="R104"/>
  <c r="P104"/>
  <c r="BK104"/>
  <c r="J104"/>
  <c r="BE104" s="1"/>
  <c r="BI103"/>
  <c r="BH103"/>
  <c r="BG103"/>
  <c r="BF103"/>
  <c r="T103"/>
  <c r="R103"/>
  <c r="P103"/>
  <c r="BK103"/>
  <c r="J103"/>
  <c r="BE103" s="1"/>
  <c r="BI102"/>
  <c r="BH102"/>
  <c r="BG102"/>
  <c r="BF102"/>
  <c r="T102"/>
  <c r="R102"/>
  <c r="P102"/>
  <c r="BK102"/>
  <c r="J102"/>
  <c r="BE102" s="1"/>
  <c r="BI98"/>
  <c r="BH98"/>
  <c r="BG98"/>
  <c r="BF98"/>
  <c r="T98"/>
  <c r="R98"/>
  <c r="P98"/>
  <c r="BK98"/>
  <c r="J98"/>
  <c r="BE98" s="1"/>
  <c r="BI94"/>
  <c r="BH94"/>
  <c r="BG94"/>
  <c r="BF94"/>
  <c r="T94"/>
  <c r="T93" s="1"/>
  <c r="R94"/>
  <c r="R93" s="1"/>
  <c r="P94"/>
  <c r="P93" s="1"/>
  <c r="BK94"/>
  <c r="BK93" s="1"/>
  <c r="J93" s="1"/>
  <c r="J59" s="1"/>
  <c r="J94"/>
  <c r="BE94" s="1"/>
  <c r="BI89"/>
  <c r="F34" s="1"/>
  <c r="BD52" i="1" s="1"/>
  <c r="BD51" s="1"/>
  <c r="W30" s="1"/>
  <c r="BH89" i="2"/>
  <c r="F33" s="1"/>
  <c r="BC52" i="1" s="1"/>
  <c r="BC51" s="1"/>
  <c r="BG89" i="2"/>
  <c r="F32" s="1"/>
  <c r="BB52" i="1" s="1"/>
  <c r="BB51" s="1"/>
  <c r="BF89" i="2"/>
  <c r="J31" s="1"/>
  <c r="AW52" i="1" s="1"/>
  <c r="BE89" i="2"/>
  <c r="F30" s="1"/>
  <c r="AZ52" i="1" s="1"/>
  <c r="AZ51" s="1"/>
  <c r="T89" i="2"/>
  <c r="T88" s="1"/>
  <c r="T87" s="1"/>
  <c r="T86" s="1"/>
  <c r="R89"/>
  <c r="R88" s="1"/>
  <c r="R87" s="1"/>
  <c r="R86" s="1"/>
  <c r="P89"/>
  <c r="P88" s="1"/>
  <c r="P87" s="1"/>
  <c r="P86" s="1"/>
  <c r="AU52" i="1" s="1"/>
  <c r="AU51" s="1"/>
  <c r="BK89" i="2"/>
  <c r="BK88" s="1"/>
  <c r="J89"/>
  <c r="F80"/>
  <c r="E78"/>
  <c r="F49"/>
  <c r="E47"/>
  <c r="J21"/>
  <c r="E21"/>
  <c r="J82" s="1"/>
  <c r="J20"/>
  <c r="J18"/>
  <c r="E18"/>
  <c r="F83" s="1"/>
  <c r="J17"/>
  <c r="J15"/>
  <c r="E15"/>
  <c r="F82" s="1"/>
  <c r="J14"/>
  <c r="J12"/>
  <c r="J49" s="1"/>
  <c r="E7"/>
  <c r="E76" s="1"/>
  <c r="AS51" i="1"/>
  <c r="L47"/>
  <c r="AM46"/>
  <c r="L46"/>
  <c r="AM44"/>
  <c r="L44"/>
  <c r="L42"/>
  <c r="L41"/>
  <c r="W29" l="1"/>
  <c r="AY51"/>
  <c r="W28"/>
  <c r="AX51"/>
  <c r="J207" i="2"/>
  <c r="J66" s="1"/>
  <c r="BK206"/>
  <c r="J206" s="1"/>
  <c r="J65" s="1"/>
  <c r="J145"/>
  <c r="J62" s="1"/>
  <c r="BK144"/>
  <c r="J144" s="1"/>
  <c r="J61" s="1"/>
  <c r="J88"/>
  <c r="J58" s="1"/>
  <c r="BK87"/>
  <c r="W26" i="1"/>
  <c r="AV51"/>
  <c r="F52" i="2"/>
  <c r="J80"/>
  <c r="F31"/>
  <c r="BA52" i="1" s="1"/>
  <c r="BA51" s="1"/>
  <c r="J51" i="2"/>
  <c r="J30"/>
  <c r="AV52" i="1" s="1"/>
  <c r="AT52" s="1"/>
  <c r="E45" i="2"/>
  <c r="F51"/>
  <c r="BK86" l="1"/>
  <c r="J86" s="1"/>
  <c r="J87"/>
  <c r="J57" s="1"/>
  <c r="AW51" i="1"/>
  <c r="AK27" s="1"/>
  <c r="W27"/>
  <c r="AT51"/>
  <c r="AK26"/>
  <c r="J27" i="2" l="1"/>
  <c r="J56"/>
  <c r="J36" l="1"/>
  <c r="AG52" i="1"/>
  <c r="AN52" l="1"/>
  <c r="AG51"/>
  <c r="AK23" l="1"/>
  <c r="AK32" s="1"/>
  <c r="AN51"/>
</calcChain>
</file>

<file path=xl/sharedStrings.xml><?xml version="1.0" encoding="utf-8"?>
<sst xmlns="http://schemas.openxmlformats.org/spreadsheetml/2006/main" count="1941" uniqueCount="551">
  <si>
    <t>Export VZ</t>
  </si>
  <si>
    <t>List obsahuje:</t>
  </si>
  <si>
    <t>1) Rekapitulace stavby</t>
  </si>
  <si>
    <t>2) Rekapitulace objektů stavby a soupisů prací</t>
  </si>
  <si>
    <t>3.0</t>
  </si>
  <si>
    <t>ZAMOK</t>
  </si>
  <si>
    <t>False</t>
  </si>
  <si>
    <t>{94e6958c-0c2c-4d12-bb45-aafbfe255cdc}</t>
  </si>
  <si>
    <t>0,01</t>
  </si>
  <si>
    <t>21</t>
  </si>
  <si>
    <t>1</t>
  </si>
  <si>
    <t>15</t>
  </si>
  <si>
    <t>REKAPITULACE STAVBY</t>
  </si>
  <si>
    <t>v ---  níže se nacházejí doplnkové a pomocné údaje k sestavám  --- v</t>
  </si>
  <si>
    <t>Návod na vyplnění</t>
  </si>
  <si>
    <t>Kód:</t>
  </si>
  <si>
    <t>17617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</si>
  <si>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</si>
  <si>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</si>
  <si>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17617 Rájov u Třískolup - demolice objektu</t>
  </si>
  <si>
    <t>0,1</t>
  </si>
  <si>
    <t>KSO:</t>
  </si>
  <si>
    <t/>
  </si>
  <si>
    <t>CC-CZ:</t>
  </si>
  <si>
    <t>Místo:</t>
  </si>
  <si>
    <t xml:space="preserve"> </t>
  </si>
  <si>
    <t>Datum:</t>
  </si>
  <si>
    <t>25. 10. 2017</t>
  </si>
  <si>
    <t>10</t>
  </si>
  <si>
    <t>100</t>
  </si>
  <si>
    <t>Zadavatel:</t>
  </si>
  <si>
    <t>IČ:</t>
  </si>
  <si>
    <t>DIČ:</t>
  </si>
  <si>
    <t>Uchazeč:</t>
  </si>
  <si>
    <t>Vyplň údaj</t>
  </si>
  <si>
    <t>True</t>
  </si>
  <si>
    <t>Projektant:</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</si>
  <si>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</si>
  <si>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</si>
  <si>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</si>
  <si>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</si>
  <si>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</si>
  <si>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</si>
  <si>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</si>
  <si>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</si>
  <si>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</si>
  <si>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</si>
  <si>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</si>
  <si>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</si>
  <si>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</si>
  <si>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</si>
  <si>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</si>
  <si>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</si>
  <si>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</si>
  <si>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</si>
  <si>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</si>
  <si>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</si>
  <si>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</si>
  <si>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</si>
  <si>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</si>
  <si>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</si>
  <si>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</si>
  <si>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</si>
  <si>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</si>
  <si>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</si>
  <si>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</si>
  <si>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</si>
  <si>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</si>
  <si>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</si>
  <si>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</si>
  <si>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</si>
  <si>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</si>
  <si>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</si>
  <si>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</si>
  <si>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</si>
  <si>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</si>
  <si>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</si>
  <si>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</si>
  <si>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01 Demolice objektu</t>
  </si>
  <si>
    <t>STA</t>
  </si>
  <si>
    <t>{e961bf6b-d8af-49a5-bf22-b77f788e222e}</t>
  </si>
  <si>
    <t>2</t>
  </si>
  <si>
    <t>1) Krycí list soupisu</t>
  </si>
  <si>
    <t>2) Rekapitulace</t>
  </si>
  <si>
    <t>3) Soupis prací</t>
  </si>
  <si>
    <t>Zpět na list:</t>
  </si>
  <si>
    <t>Rekapitulace stavby</t>
  </si>
  <si>
    <t>KRYCÍ LIST SOUPISU</t>
  </si>
  <si>
    <t>Objekt:</t>
  </si>
  <si>
    <t>01 - SO 01 Demolice objektu</t>
  </si>
  <si>
    <t>REKAPITULACE ČLENĚNÍ SOUPISU PRACÍ</t>
  </si>
  <si>
    <t>Kód dílu - Popis</t>
  </si>
  <si>
    <t>Cena celkem [CZK]</t>
  </si>
  <si>
    <t>Náklady soupisu celkem</t>
  </si>
  <si>
    <t>-1</t>
  </si>
  <si>
    <t>HSV - Práce a dodávky HSV</t>
  </si>
  <si>
    <t xml:space="preserve">    1 - Zemní práce</t>
  </si>
  <si>
    <t xml:space="preserve">    9 - Ostatní konstrukce a práce, bourání</t>
  </si>
  <si>
    <t xml:space="preserve">    997 - Přesun sutě</t>
  </si>
  <si>
    <t>PSV - Práce a dodávky PSV</t>
  </si>
  <si>
    <t xml:space="preserve">    762 - Konstrukce tesařské</t>
  </si>
  <si>
    <t xml:space="preserve">    765 - Krytina skládaná</t>
  </si>
  <si>
    <t xml:space="preserve">    767 - Konstrukce zámečnické</t>
  </si>
  <si>
    <t>VRN - Vedlejší rozpočtové náklady</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</si>
  <si>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</si>
  <si>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</si>
  <si>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</si>
  <si>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</si>
  <si>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</si>
  <si>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</si>
  <si>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</si>
  <si>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</si>
  <si>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</si>
  <si>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</si>
  <si>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</si>
  <si>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</si>
  <si>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</si>
  <si>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</si>
  <si>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</si>
  <si>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</si>
  <si>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</si>
  <si>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</si>
  <si>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</si>
  <si>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</si>
  <si>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181151321</t>
  </si>
  <si>
    <t>Plošná úprava terénu v zemině tř. 1 až 4 s urovnáním povrchu bez doplnění ornice souvislé plochy přes 500 m2 při nerovnostech terénu přes 100 do 150 mm v rovině nebo na svahu do 1:5</t>
  </si>
  <si>
    <t>m2</t>
  </si>
  <si>
    <t>CS ÚRS 2017 01</t>
  </si>
  <si>
    <t>4</t>
  </si>
  <si>
    <t>1960284108</t>
  </si>
  <si>
    <t>PSC</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</si>
  <si>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</si>
  <si>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VV</t>
  </si>
  <si>
    <t>"úprava terénu po demolici"</t>
  </si>
  <si>
    <t>64,00*24,00+17,00*22,00</t>
  </si>
  <si>
    <t>9</t>
  </si>
  <si>
    <t>Ostatní konstrukce a práce, bourání</t>
  </si>
  <si>
    <t>949101111</t>
  </si>
  <si>
    <t>Lešení pomocné pracovní pro objekty pozemních staveb pro zatížení do 150 kg/m2, o výšce lešeňové podlahy do 1,9 m</t>
  </si>
  <si>
    <t>-2078466304</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</si>
  <si>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</si>
  <si>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"přístavek"</t>
  </si>
  <si>
    <t>18,52*10,80+9,56*4,13</t>
  </si>
  <si>
    <t>3</t>
  </si>
  <si>
    <t>949101112</t>
  </si>
  <si>
    <t>Lešení pomocné pracovní pro objekty pozemních staveb pro zatížení do 150 kg/m2, o výšce lešeňové podlahy přes 1,9 do 3,5 m</t>
  </si>
  <si>
    <t>1682368085</t>
  </si>
  <si>
    <t>"pro demontáž krovu"</t>
  </si>
  <si>
    <t>57,32*11,50</t>
  </si>
  <si>
    <t>950100R</t>
  </si>
  <si>
    <t>demontáž markýzy nad vchodem</t>
  </si>
  <si>
    <t>ks</t>
  </si>
  <si>
    <t>-1209280614</t>
  </si>
  <si>
    <t>5</t>
  </si>
  <si>
    <t>950101R</t>
  </si>
  <si>
    <t>odpojení inženýrských sítí</t>
  </si>
  <si>
    <t>Kč</t>
  </si>
  <si>
    <t>1217363364</t>
  </si>
  <si>
    <t>6</t>
  </si>
  <si>
    <t>950102R</t>
  </si>
  <si>
    <t>vyklizení a vystěhování objektu</t>
  </si>
  <si>
    <t>2113254393</t>
  </si>
  <si>
    <t>7</t>
  </si>
  <si>
    <t>962081131</t>
  </si>
  <si>
    <t>Bourání zdiva příček nebo vybourání otvorů ze skleněných tvárnic, tl. do 100 mm</t>
  </si>
  <si>
    <t>1330000436</t>
  </si>
  <si>
    <t>"sklobetonová okna"</t>
  </si>
  <si>
    <t>1,20*0,80*(13+14)</t>
  </si>
  <si>
    <t>8</t>
  </si>
  <si>
    <t>965041441</t>
  </si>
  <si>
    <t>Bourání mazanin škvárobetonových tl. přes 100 mm, plochy přes 4 m2</t>
  </si>
  <si>
    <t>m3</t>
  </si>
  <si>
    <t>991655818</t>
  </si>
  <si>
    <t>"strop objektu"</t>
  </si>
  <si>
    <t>57,32*11,50*0,28</t>
  </si>
  <si>
    <t>968062456</t>
  </si>
  <si>
    <t>Vybourání dřevěných rámů oken s křídly, dveřních zárubní, vrat, stěn, ostění nebo obkladů dveřních zárubní, plochy přes 2 m2</t>
  </si>
  <si>
    <t>-808722745</t>
  </si>
  <si>
    <t xml:space="preserve">Poznámka k souboru cen:_x000D_
1. V cenách -2244 až -2747 jsou započteny i náklady na vyvěšení křídel. </t>
  </si>
  <si>
    <t>1,35*2,25+1,90*2,25*2</t>
  </si>
  <si>
    <t>981013312</t>
  </si>
  <si>
    <t>Demolice budov těžkými mechanizačními prostředky z cihel, kamene, smíšeného nebo hrázděného zdiva, tvárnic na maltu vápennou nebo vápenocementovou s podílem konstrukcí přes 10 do 15 %</t>
  </si>
  <si>
    <t>-2114216230</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</si>
  <si>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</si>
  <si>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58,22*12,40*3,50+378,90</t>
  </si>
  <si>
    <t>11</t>
  </si>
  <si>
    <t>981511111</t>
  </si>
  <si>
    <t>Demolice konstrukcí objektů postupným rozebíráním zdiva na maltu vápennou nebo vápenocementovou z cihel, tvárnic, kamene, zdiva smíšeného nebo hrázděného</t>
  </si>
  <si>
    <t>252414811</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</si>
  <si>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</si>
  <si>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"zdivo nad terénem"58,20*0,45*1,60+11,50*0,45*1,60/2+6,90</t>
  </si>
  <si>
    <t>12</t>
  </si>
  <si>
    <t>981511116</t>
  </si>
  <si>
    <t>Demolice konstrukcí objektů postupným rozebíráním konstrukcí z betonu prostého</t>
  </si>
  <si>
    <t>-1598446140</t>
  </si>
  <si>
    <t>"podlaha objektu"</t>
  </si>
  <si>
    <t>11,50*57,32*0,30+29,60</t>
  </si>
  <si>
    <t>997</t>
  </si>
  <si>
    <t>Přesun sutě</t>
  </si>
  <si>
    <t>13</t>
  </si>
  <si>
    <t>997013113</t>
  </si>
  <si>
    <t>Vnitrostaveništní doprava suti a vybouraných hmot vodorovně do 50 m svisle s použitím mechanizace pro budovy a haly výšky přes 9 do 12 m</t>
  </si>
  <si>
    <t>t</t>
  </si>
  <si>
    <t>-1160603871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</si>
  <si>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</si>
  <si>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14</t>
  </si>
  <si>
    <t>997013501</t>
  </si>
  <si>
    <t>Odvoz suti a vybouraných hmot na skládku nebo meziskládku se složením, na vzdálenost do 1 km</t>
  </si>
  <si>
    <t>-634379951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</si>
  <si>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</si>
  <si>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</si>
  <si>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</si>
  <si>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1433076546</t>
  </si>
  <si>
    <t>1740,17*20</t>
  </si>
  <si>
    <t>16</t>
  </si>
  <si>
    <t>997013801</t>
  </si>
  <si>
    <t>Poplatek za uložení stavebního odpadu na skládce (skládkovné) betonového</t>
  </si>
  <si>
    <t>1232891477</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</si>
  <si>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</si>
  <si>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17</t>
  </si>
  <si>
    <t>997013803</t>
  </si>
  <si>
    <t>Poplatek za uložení stavebního odpadu na skládce (skládkovné) z keramických materiálů</t>
  </si>
  <si>
    <t>-580658646</t>
  </si>
  <si>
    <t>18</t>
  </si>
  <si>
    <t>997013811</t>
  </si>
  <si>
    <t>Poplatek za uložení stavebního odpadu na skládce (skládkovné) dřevěného</t>
  </si>
  <si>
    <t>525218407</t>
  </si>
  <si>
    <t>19</t>
  </si>
  <si>
    <t>997013821</t>
  </si>
  <si>
    <t>Poplatek za uložení stavebního odpadu na skládce (skládkovné) s azbestem</t>
  </si>
  <si>
    <t>2098129849</t>
  </si>
  <si>
    <t>20</t>
  </si>
  <si>
    <t>997013831</t>
  </si>
  <si>
    <t>Poplatek za uložení stavebního odpadu na skládce (skládkovné) směsného</t>
  </si>
  <si>
    <t>-215246949</t>
  </si>
  <si>
    <t>997100</t>
  </si>
  <si>
    <t>vytěžený ocelový materiál k dispozici investora</t>
  </si>
  <si>
    <t>472875040</t>
  </si>
  <si>
    <t>22</t>
  </si>
  <si>
    <t>997211611</t>
  </si>
  <si>
    <t>Nakládání suti nebo vybouraných hmot na dopravní prostředky pro vodorovnou dopravu suti</t>
  </si>
  <si>
    <t>-1233016949</t>
  </si>
  <si>
    <t>PSV</t>
  </si>
  <si>
    <t>Práce a dodávky PSV</t>
  </si>
  <si>
    <t>762</t>
  </si>
  <si>
    <t>Konstrukce tesařské</t>
  </si>
  <si>
    <t>23</t>
  </si>
  <si>
    <t>762132811</t>
  </si>
  <si>
    <t>Demontáž bednění svislých stěn a nadstřešních stěn z jednostranně hoblovaných prken</t>
  </si>
  <si>
    <t>-917548251</t>
  </si>
  <si>
    <t>"vlastní objekt"</t>
  </si>
  <si>
    <t>"obvod"(58,22+12,40)*2*1,60+33,70</t>
  </si>
  <si>
    <t>"štíty"12,40*5,60/2*2+10,40</t>
  </si>
  <si>
    <t>"přístřešek"9,56*2,60+4,13*(2,60+2,50)/2+8,96*2,50+8,60</t>
  </si>
  <si>
    <t>Součet</t>
  </si>
  <si>
    <t>24</t>
  </si>
  <si>
    <t>762331811</t>
  </si>
  <si>
    <t>Demontáž vázaných konstrukcí krovů sklonu do 60 st. z hranolů, hranolků, fošen, průřezové plochy do 120 cm2</t>
  </si>
  <si>
    <t>m</t>
  </si>
  <si>
    <t>904637003</t>
  </si>
  <si>
    <t>"pásek 100/100"1,20*4*15+10,80</t>
  </si>
  <si>
    <t>"pozední kleštiny 100/100"3,50*4*15+31,50</t>
  </si>
  <si>
    <t>"kleštiny 130/80"3,60*15+8,10</t>
  </si>
  <si>
    <t>25</t>
  </si>
  <si>
    <t>762331812</t>
  </si>
  <si>
    <t>Demontáž vázaných konstrukcí krovů sklonu do 60 st. z hranolů, hranolků, fošen, průřezové plochy přes 120 do 224 cm2</t>
  </si>
  <si>
    <t>1368647838</t>
  </si>
  <si>
    <t>"krokve 140/160"9,00*2*59+150,5</t>
  </si>
  <si>
    <t>"vzpěra 160/140"4,20*2*15+18,90</t>
  </si>
  <si>
    <t>26</t>
  </si>
  <si>
    <t>762331813</t>
  </si>
  <si>
    <t>Demontáž vázaných konstrukcí krovů sklonu do 60 st. z hranolů, hranolků, fošen, průřezové plochy přes 224 do 288 cm2</t>
  </si>
  <si>
    <t>-2004897695</t>
  </si>
  <si>
    <t>"pozednice 160/160"58,40*4+34,90</t>
  </si>
  <si>
    <t>"vaznice 160/160"58,40*4+34,90</t>
  </si>
  <si>
    <t>"sloupek 160/160"3,60*2*15+16,20</t>
  </si>
  <si>
    <t>27</t>
  </si>
  <si>
    <t>762331814</t>
  </si>
  <si>
    <t>Demontáž vázaných konstrukcí krovů sklonu do 60 st. z hranolů, hranolků, fošen, průřezové plochy přes 288 do 450 cm2</t>
  </si>
  <si>
    <t>-976318344</t>
  </si>
  <si>
    <t>"vazný trám 200/250"12,40*15+27,90</t>
  </si>
  <si>
    <t>28</t>
  </si>
  <si>
    <t>762341811</t>
  </si>
  <si>
    <t>Demontáž bednění a laťování bednění střech rovných, obloukových, sklonu do 60 st. se všemi nadstřešními konstrukcemi z prken hrubých, hoblovaných tl. do 32 mm</t>
  </si>
  <si>
    <t>1012083359</t>
  </si>
  <si>
    <t>58,40*9,00*2+157,60</t>
  </si>
  <si>
    <t>29</t>
  </si>
  <si>
    <t>762751810</t>
  </si>
  <si>
    <t>Demontáž prostorových konstrukcí vázaných na hladko z řeziva hraněného nebo polohraněného, průřezové plochy do 120 cm2</t>
  </si>
  <si>
    <t>1140563326</t>
  </si>
  <si>
    <t>"paždíky 100/60"(18,50*11+9,60*4)</t>
  </si>
  <si>
    <t>30</t>
  </si>
  <si>
    <t>762751820</t>
  </si>
  <si>
    <t>Demontáž prostorových konstrukcí vázaných na hladko z řeziva hraněného nebo polohraněného, průřezové plochy přes 120 do 224 cm2</t>
  </si>
  <si>
    <t>125182897</t>
  </si>
  <si>
    <t>"sloupy pr. 150"(2,70*4+2,50*3)</t>
  </si>
  <si>
    <t>31</t>
  </si>
  <si>
    <t>762751840</t>
  </si>
  <si>
    <t>Demontáž prostorových konstrukcí vázaných na hladko z řeziva hraněného nebo polohraněného, průřezové plochy přes 288 do 450 cm2</t>
  </si>
  <si>
    <t>-1132584923</t>
  </si>
  <si>
    <t>"sloupy pr. 200"(2,50*4+3,50*7)</t>
  </si>
  <si>
    <t>"vaznice pr. 200"(9,60+18,50)</t>
  </si>
  <si>
    <t>"krokve pr.200"(14,50*5+11,20*5)</t>
  </si>
  <si>
    <t>32</t>
  </si>
  <si>
    <t>762811811</t>
  </si>
  <si>
    <t>Demontáž záklopů stropů vrchních a zapuštěných z hrubých prken, tl. do 32 mm</t>
  </si>
  <si>
    <t>231936216</t>
  </si>
  <si>
    <t>33</t>
  </si>
  <si>
    <t>762822820</t>
  </si>
  <si>
    <t>Demontáž stropních trámů z hraněného řeziva, průřezové plochy přes 144 do 288 cm2</t>
  </si>
  <si>
    <t>1329815638</t>
  </si>
  <si>
    <t>"trámy 130/150"</t>
  </si>
  <si>
    <t>11,80*64</t>
  </si>
  <si>
    <t>34</t>
  </si>
  <si>
    <t>998762202</t>
  </si>
  <si>
    <t>Přesun hmot pro konstrukce tesařské stanovený procentní sazbou (%) z ceny vodorovná dopravní vzdálenost do 50 m v objektech výšky přes 6 do 12 m</t>
  </si>
  <si>
    <t>%</t>
  </si>
  <si>
    <t>1100138027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</si>
  <si>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</si>
  <si>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765</t>
  </si>
  <si>
    <t>Krytina skládaná</t>
  </si>
  <si>
    <t>35</t>
  </si>
  <si>
    <t>765100</t>
  </si>
  <si>
    <t xml:space="preserve">Opatření nutné k demontáži szbestocementové krytiny (ochranné pomůclky , stanovení techn. postupu apod.) </t>
  </si>
  <si>
    <t>-1504817874</t>
  </si>
  <si>
    <t>36</t>
  </si>
  <si>
    <t>765131801</t>
  </si>
  <si>
    <t>Demontáž vláknocementové krytiny skládané sklonu do 30 st. do suti</t>
  </si>
  <si>
    <t>-118353109</t>
  </si>
  <si>
    <t xml:space="preserve">Poznámka k souboru cen:_x000D_
1. Ceny nelze použít pro demontáž azbestocementové krytiny. </t>
  </si>
  <si>
    <t>58,70*9,00*2+158,40</t>
  </si>
  <si>
    <t>37</t>
  </si>
  <si>
    <t>765131821</t>
  </si>
  <si>
    <t>Demontáž vláknocementové krytiny skládané sklonu do 30 st. hřebene nebo nároží z hřebenáčů do suti</t>
  </si>
  <si>
    <t>-258733316</t>
  </si>
  <si>
    <t>58,70</t>
  </si>
  <si>
    <t>38</t>
  </si>
  <si>
    <t>765131841</t>
  </si>
  <si>
    <t>Demontáž vláknocementové krytiny skládané Příplatek k cenám za sklon přes 30 st. demontáže krytiny</t>
  </si>
  <si>
    <t>1722893588</t>
  </si>
  <si>
    <t>1215</t>
  </si>
  <si>
    <t>39</t>
  </si>
  <si>
    <t>998765202</t>
  </si>
  <si>
    <t>Přesun hmot pro krytiny skládané stanovený procentní sazbou (%) z ceny vodorovná dopravní vzdálenost do 50 m v objektech výšky přes 6 do 12 m</t>
  </si>
  <si>
    <t>-951109928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</si>
  <si>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</si>
  <si>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767</t>
  </si>
  <si>
    <t>Konstrukce zámečnické</t>
  </si>
  <si>
    <t>40</t>
  </si>
  <si>
    <t>767392802</t>
  </si>
  <si>
    <t>Demontáž krytin střech z plechů šroubovaných</t>
  </si>
  <si>
    <t>-2062811892</t>
  </si>
  <si>
    <t>"krytina přístřešku"</t>
  </si>
  <si>
    <t>(8,56+8,96)*11,20+9,56*4,40+35,70</t>
  </si>
  <si>
    <t>41</t>
  </si>
  <si>
    <t>998767202</t>
  </si>
  <si>
    <t>Přesun hmot pro zámečnické konstrukce stanovený procentní sazbou (%) z ceny vodorovná dopravní vzdálenost do 50 m v objektech výšky přes 6 do 12 m</t>
  </si>
  <si>
    <t>1187508303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</si>
  <si>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</si>
  <si>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VRN</t>
  </si>
  <si>
    <t>Vedlejší rozpočtové náklady</t>
  </si>
  <si>
    <t>VRN3</t>
  </si>
  <si>
    <t>Zařízení staveniště</t>
  </si>
  <si>
    <t>42</t>
  </si>
  <si>
    <t>034203000</t>
  </si>
  <si>
    <t>Zařízení staveniště zabezpečení staveniště oplocení staveniště</t>
  </si>
  <si>
    <t>1024</t>
  </si>
  <si>
    <t>2022650709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</si>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</sst>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3">
    <numFmt numFmtId="164" formatCode="#,##0.00%"/>
    <numFmt numFmtId="165" formatCode="dd\.mm\.yyyy"/>
    <numFmt numFmtId="166" formatCode="#,##0.0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7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7"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4"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4" fontId="9" fillId="0" borderId="0" xfId="0" applyNumberFormat="1" applyFont="1" applyBorder="1" applyAlignment="1" applyProtection="1">
      <alignment vertical="center"/>
    </xf>
    <xf numFmtId="0" fontId="37" fillId="0" borderId="0" xfId="0" applyFont="1" applyBorder="1" applyAlignment="1" applyProtection="1">
      <alignment vertical="center" wrapText="1"/>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4"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2" borderId="1" xfId="0" applyFont="1" applyFill="1" applyBorder="1" applyAlignment="1" applyProtection="1">
      <alignment horizontal="left" vertical="center"/>
      <protection locked="0"/>
    </xf>
    <xf numFmtId="0" fontId="43" fillId="2"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top"/>
      <protection locked="0"/>
    </xf>
    <xf numFmtId="0" fontId="42" fillId="0" borderId="34" xfId="0" applyFont="1" applyBorder="1" applyAlignment="1" applyProtection="1">
      <alignment horizontal="left"/>
      <protection locked="0"/>
    </xf>
    <xf numFmtId="0" fontId="41" fillId="0" borderId="1"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protection locked="0"/>
    </xf>
    <xf numFmtId="49" fontId="43"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2"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59"/>
      <c r="AS2" s="359"/>
      <c r="AT2" s="359"/>
      <c r="AU2" s="359"/>
      <c r="AV2" s="359"/>
      <c r="AW2" s="359"/>
      <c r="AX2" s="359"/>
      <c r="AY2" s="359"/>
      <c r="AZ2" s="359"/>
      <c r="BA2" s="359"/>
      <c r="BB2" s="359"/>
      <c r="BC2" s="359"/>
      <c r="BD2" s="359"/>
      <c r="BE2" s="359"/>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spans="1:74" ht="36.9"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8</v>
      </c>
    </row>
    <row r="5" spans="1:74" ht="14.4" customHeight="1">
      <c r="B5" s="27"/>
      <c r="C5" s="28"/>
      <c r="D5" s="33" t="s">
        <v>15</v>
      </c>
      <c r="E5" s="28"/>
      <c r="F5" s="28"/>
      <c r="G5" s="28"/>
      <c r="H5" s="28"/>
      <c r="I5" s="28"/>
      <c r="J5" s="28"/>
      <c r="K5" s="324" t="s">
        <v>16</v>
      </c>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28"/>
      <c r="AQ5" s="30"/>
      <c r="BE5" s="322" t="s">
        <v>17</v>
      </c>
      <c r="BS5" s="23" t="s">
        <v>8</v>
      </c>
    </row>
    <row r="6" spans="1:74" ht="36.9" customHeight="1">
      <c r="B6" s="27"/>
      <c r="C6" s="28"/>
      <c r="D6" s="35" t="s">
        <v>18</v>
      </c>
      <c r="E6" s="28"/>
      <c r="F6" s="28"/>
      <c r="G6" s="28"/>
      <c r="H6" s="28"/>
      <c r="I6" s="28"/>
      <c r="J6" s="28"/>
      <c r="K6" s="326" t="s">
        <v>19</v>
      </c>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c r="AM6" s="325"/>
      <c r="AN6" s="325"/>
      <c r="AO6" s="325"/>
      <c r="AP6" s="28"/>
      <c r="AQ6" s="30"/>
      <c r="BE6" s="323"/>
      <c r="BS6" s="23" t="s">
        <v>20</v>
      </c>
    </row>
    <row r="7" spans="1:74" ht="14.4"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22</v>
      </c>
      <c r="AO7" s="28"/>
      <c r="AP7" s="28"/>
      <c r="AQ7" s="30"/>
      <c r="BE7" s="323"/>
      <c r="BS7" s="23" t="s">
        <v>10</v>
      </c>
    </row>
    <row r="8" spans="1:74" ht="14.4"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23"/>
      <c r="BS8" s="23" t="s">
        <v>28</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23"/>
      <c r="BS9" s="23" t="s">
        <v>29</v>
      </c>
    </row>
    <row r="10" spans="1:74" ht="14.4" customHeight="1">
      <c r="B10" s="27"/>
      <c r="C10" s="28"/>
      <c r="D10" s="36"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31</v>
      </c>
      <c r="AL10" s="28"/>
      <c r="AM10" s="28"/>
      <c r="AN10" s="34" t="s">
        <v>22</v>
      </c>
      <c r="AO10" s="28"/>
      <c r="AP10" s="28"/>
      <c r="AQ10" s="30"/>
      <c r="BE10" s="323"/>
      <c r="BS10" s="23" t="s">
        <v>20</v>
      </c>
    </row>
    <row r="11" spans="1:74" ht="18.45" customHeight="1">
      <c r="B11" s="27"/>
      <c r="C11" s="28"/>
      <c r="D11" s="28"/>
      <c r="E11" s="34" t="s">
        <v>25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32</v>
      </c>
      <c r="AL11" s="28"/>
      <c r="AM11" s="28"/>
      <c r="AN11" s="34" t="s">
        <v>22</v>
      </c>
      <c r="AO11" s="28"/>
      <c r="AP11" s="28"/>
      <c r="AQ11" s="30"/>
      <c r="BE11" s="323"/>
      <c r="BS11" s="23" t="s">
        <v>20</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23"/>
      <c r="BS12" s="23" t="s">
        <v>20</v>
      </c>
    </row>
    <row r="13" spans="1:74" ht="14.4" customHeight="1">
      <c r="B13" s="27"/>
      <c r="C13" s="28"/>
      <c r="D13" s="36"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31</v>
      </c>
      <c r="AL13" s="28"/>
      <c r="AM13" s="28"/>
      <c r="AN13" s="38" t="s">
        <v>34</v>
      </c>
      <c r="AO13" s="28"/>
      <c r="AP13" s="28"/>
      <c r="AQ13" s="30"/>
      <c r="BE13" s="323"/>
      <c r="BS13" s="23" t="s">
        <v>20</v>
      </c>
    </row>
    <row r="14" spans="1:74" ht="13.2">
      <c r="B14" s="27"/>
      <c r="C14" s="28"/>
      <c r="D14" s="28"/>
      <c r="E14" s="327" t="s">
        <v>34</v>
      </c>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6" t="s">
        <v>32</v>
      </c>
      <c r="AL14" s="28"/>
      <c r="AM14" s="28"/>
      <c r="AN14" s="38" t="s">
        <v>34</v>
      </c>
      <c r="AO14" s="28"/>
      <c r="AP14" s="28"/>
      <c r="AQ14" s="30"/>
      <c r="BE14" s="323"/>
      <c r="BS14" s="23" t="s">
        <v>20</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23"/>
      <c r="BS15" s="23" t="s">
        <v>35</v>
      </c>
    </row>
    <row r="16" spans="1:74" ht="14.4" customHeight="1">
      <c r="B16" s="27"/>
      <c r="C16" s="28"/>
      <c r="D16" s="36"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31</v>
      </c>
      <c r="AL16" s="28"/>
      <c r="AM16" s="28"/>
      <c r="AN16" s="34" t="s">
        <v>22</v>
      </c>
      <c r="AO16" s="28"/>
      <c r="AP16" s="28"/>
      <c r="AQ16" s="30"/>
      <c r="BE16" s="323"/>
      <c r="BS16" s="23" t="s">
        <v>6</v>
      </c>
    </row>
    <row r="17" spans="2:71" ht="18.45" customHeight="1">
      <c r="B17" s="27"/>
      <c r="C17" s="28"/>
      <c r="D17" s="28"/>
      <c r="E17" s="34" t="s">
        <v>25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32</v>
      </c>
      <c r="AL17" s="28"/>
      <c r="AM17" s="28"/>
      <c r="AN17" s="34" t="s">
        <v>22</v>
      </c>
      <c r="AO17" s="28"/>
      <c r="AP17" s="28"/>
      <c r="AQ17" s="30"/>
      <c r="BE17" s="323"/>
      <c r="BS17" s="23" t="s">
        <v>35</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23"/>
      <c r="BS18" s="23" t="s">
        <v>8</v>
      </c>
    </row>
    <row r="19" spans="2:71" ht="14.4" customHeight="1">
      <c r="B19" s="27"/>
      <c r="C19" s="28"/>
      <c r="D19" s="36"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23"/>
      <c r="BS19" s="23" t="s">
        <v>10</v>
      </c>
    </row>
    <row r="20" spans="2:71" ht="20.399999999999999" customHeight="1">
      <c r="B20" s="27"/>
      <c r="C20" s="28"/>
      <c r="D20" s="28"/>
      <c r="E20" s="329" t="s">
        <v>22</v>
      </c>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28"/>
      <c r="AP20" s="28"/>
      <c r="AQ20" s="30"/>
      <c r="BE20" s="323"/>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23"/>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23"/>
    </row>
    <row r="23" spans="2:71" s="1" customFormat="1" ht="25.95"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0">
        <f>ROUND(AG51,2)</f>
        <v>0</v>
      </c>
      <c r="AL23" s="331"/>
      <c r="AM23" s="331"/>
      <c r="AN23" s="331"/>
      <c r="AO23" s="331"/>
      <c r="AP23" s="41"/>
      <c r="AQ23" s="44"/>
      <c r="BE23" s="323"/>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23"/>
    </row>
    <row r="25" spans="2:71" s="1" customFormat="1" ht="12">
      <c r="B25" s="40"/>
      <c r="C25" s="41"/>
      <c r="D25" s="41"/>
      <c r="E25" s="41"/>
      <c r="F25" s="41"/>
      <c r="G25" s="41"/>
      <c r="H25" s="41"/>
      <c r="I25" s="41"/>
      <c r="J25" s="41"/>
      <c r="K25" s="41"/>
      <c r="L25" s="332" t="s">
        <v>39</v>
      </c>
      <c r="M25" s="332"/>
      <c r="N25" s="332"/>
      <c r="O25" s="332"/>
      <c r="P25" s="41"/>
      <c r="Q25" s="41"/>
      <c r="R25" s="41"/>
      <c r="S25" s="41"/>
      <c r="T25" s="41"/>
      <c r="U25" s="41"/>
      <c r="V25" s="41"/>
      <c r="W25" s="332" t="s">
        <v>40</v>
      </c>
      <c r="X25" s="332"/>
      <c r="Y25" s="332"/>
      <c r="Z25" s="332"/>
      <c r="AA25" s="332"/>
      <c r="AB25" s="332"/>
      <c r="AC25" s="332"/>
      <c r="AD25" s="332"/>
      <c r="AE25" s="332"/>
      <c r="AF25" s="41"/>
      <c r="AG25" s="41"/>
      <c r="AH25" s="41"/>
      <c r="AI25" s="41"/>
      <c r="AJ25" s="41"/>
      <c r="AK25" s="332" t="s">
        <v>41</v>
      </c>
      <c r="AL25" s="332"/>
      <c r="AM25" s="332"/>
      <c r="AN25" s="332"/>
      <c r="AO25" s="332"/>
      <c r="AP25" s="41"/>
      <c r="AQ25" s="44"/>
      <c r="BE25" s="323"/>
    </row>
    <row r="26" spans="2:71" s="2" customFormat="1" ht="14.4" customHeight="1">
      <c r="B26" s="46"/>
      <c r="C26" s="47"/>
      <c r="D26" s="48" t="s">
        <v>42</v>
      </c>
      <c r="E26" s="47"/>
      <c r="F26" s="48" t="s">
        <v>43</v>
      </c>
      <c r="G26" s="47"/>
      <c r="H26" s="47"/>
      <c r="I26" s="47"/>
      <c r="J26" s="47"/>
      <c r="K26" s="47"/>
      <c r="L26" s="333">
        <v>0.21</v>
      </c>
      <c r="M26" s="334"/>
      <c r="N26" s="334"/>
      <c r="O26" s="334"/>
      <c r="P26" s="47"/>
      <c r="Q26" s="47"/>
      <c r="R26" s="47"/>
      <c r="S26" s="47"/>
      <c r="T26" s="47"/>
      <c r="U26" s="47"/>
      <c r="V26" s="47"/>
      <c r="W26" s="335">
        <f>ROUND(AZ51,2)</f>
        <v>0</v>
      </c>
      <c r="X26" s="334"/>
      <c r="Y26" s="334"/>
      <c r="Z26" s="334"/>
      <c r="AA26" s="334"/>
      <c r="AB26" s="334"/>
      <c r="AC26" s="334"/>
      <c r="AD26" s="334"/>
      <c r="AE26" s="334"/>
      <c r="AF26" s="47"/>
      <c r="AG26" s="47"/>
      <c r="AH26" s="47"/>
      <c r="AI26" s="47"/>
      <c r="AJ26" s="47"/>
      <c r="AK26" s="335">
        <f>ROUND(AV51,0)</f>
        <v>0</v>
      </c>
      <c r="AL26" s="334"/>
      <c r="AM26" s="334"/>
      <c r="AN26" s="334"/>
      <c r="AO26" s="334"/>
      <c r="AP26" s="47"/>
      <c r="AQ26" s="49"/>
      <c r="BE26" s="323"/>
    </row>
    <row r="27" spans="2:71" s="2" customFormat="1" ht="14.4" customHeight="1">
      <c r="B27" s="46"/>
      <c r="C27" s="47"/>
      <c r="D27" s="47"/>
      <c r="E27" s="47"/>
      <c r="F27" s="48" t="s">
        <v>44</v>
      </c>
      <c r="G27" s="47"/>
      <c r="H27" s="47"/>
      <c r="I27" s="47"/>
      <c r="J27" s="47"/>
      <c r="K27" s="47"/>
      <c r="L27" s="333">
        <v>0.15</v>
      </c>
      <c r="M27" s="334"/>
      <c r="N27" s="334"/>
      <c r="O27" s="334"/>
      <c r="P27" s="47"/>
      <c r="Q27" s="47"/>
      <c r="R27" s="47"/>
      <c r="S27" s="47"/>
      <c r="T27" s="47"/>
      <c r="U27" s="47"/>
      <c r="V27" s="47"/>
      <c r="W27" s="335">
        <f>ROUND(BA51,2)</f>
        <v>0</v>
      </c>
      <c r="X27" s="334"/>
      <c r="Y27" s="334"/>
      <c r="Z27" s="334"/>
      <c r="AA27" s="334"/>
      <c r="AB27" s="334"/>
      <c r="AC27" s="334"/>
      <c r="AD27" s="334"/>
      <c r="AE27" s="334"/>
      <c r="AF27" s="47"/>
      <c r="AG27" s="47"/>
      <c r="AH27" s="47"/>
      <c r="AI27" s="47"/>
      <c r="AJ27" s="47"/>
      <c r="AK27" s="335">
        <f>ROUND(AW51,0)</f>
        <v>0</v>
      </c>
      <c r="AL27" s="334"/>
      <c r="AM27" s="334"/>
      <c r="AN27" s="334"/>
      <c r="AO27" s="334"/>
      <c r="AP27" s="47"/>
      <c r="AQ27" s="49"/>
      <c r="BE27" s="323"/>
    </row>
    <row r="28" spans="2:71" s="2" customFormat="1" ht="14.4" hidden="1" customHeight="1">
      <c r="B28" s="46"/>
      <c r="C28" s="47"/>
      <c r="D28" s="47"/>
      <c r="E28" s="47"/>
      <c r="F28" s="48" t="s">
        <v>45</v>
      </c>
      <c r="G28" s="47"/>
      <c r="H28" s="47"/>
      <c r="I28" s="47"/>
      <c r="J28" s="47"/>
      <c r="K28" s="47"/>
      <c r="L28" s="333">
        <v>0.21</v>
      </c>
      <c r="M28" s="334"/>
      <c r="N28" s="334"/>
      <c r="O28" s="334"/>
      <c r="P28" s="47"/>
      <c r="Q28" s="47"/>
      <c r="R28" s="47"/>
      <c r="S28" s="47"/>
      <c r="T28" s="47"/>
      <c r="U28" s="47"/>
      <c r="V28" s="47"/>
      <c r="W28" s="335">
        <f>ROUND(BB51,2)</f>
        <v>0</v>
      </c>
      <c r="X28" s="334"/>
      <c r="Y28" s="334"/>
      <c r="Z28" s="334"/>
      <c r="AA28" s="334"/>
      <c r="AB28" s="334"/>
      <c r="AC28" s="334"/>
      <c r="AD28" s="334"/>
      <c r="AE28" s="334"/>
      <c r="AF28" s="47"/>
      <c r="AG28" s="47"/>
      <c r="AH28" s="47"/>
      <c r="AI28" s="47"/>
      <c r="AJ28" s="47"/>
      <c r="AK28" s="335">
        <v>0</v>
      </c>
      <c r="AL28" s="334"/>
      <c r="AM28" s="334"/>
      <c r="AN28" s="334"/>
      <c r="AO28" s="334"/>
      <c r="AP28" s="47"/>
      <c r="AQ28" s="49"/>
      <c r="BE28" s="323"/>
    </row>
    <row r="29" spans="2:71" s="2" customFormat="1" ht="14.4" hidden="1" customHeight="1">
      <c r="B29" s="46"/>
      <c r="C29" s="47"/>
      <c r="D29" s="47"/>
      <c r="E29" s="47"/>
      <c r="F29" s="48" t="s">
        <v>46</v>
      </c>
      <c r="G29" s="47"/>
      <c r="H29" s="47"/>
      <c r="I29" s="47"/>
      <c r="J29" s="47"/>
      <c r="K29" s="47"/>
      <c r="L29" s="333">
        <v>0.15</v>
      </c>
      <c r="M29" s="334"/>
      <c r="N29" s="334"/>
      <c r="O29" s="334"/>
      <c r="P29" s="47"/>
      <c r="Q29" s="47"/>
      <c r="R29" s="47"/>
      <c r="S29" s="47"/>
      <c r="T29" s="47"/>
      <c r="U29" s="47"/>
      <c r="V29" s="47"/>
      <c r="W29" s="335">
        <f>ROUND(BC51,2)</f>
        <v>0</v>
      </c>
      <c r="X29" s="334"/>
      <c r="Y29" s="334"/>
      <c r="Z29" s="334"/>
      <c r="AA29" s="334"/>
      <c r="AB29" s="334"/>
      <c r="AC29" s="334"/>
      <c r="AD29" s="334"/>
      <c r="AE29" s="334"/>
      <c r="AF29" s="47"/>
      <c r="AG29" s="47"/>
      <c r="AH29" s="47"/>
      <c r="AI29" s="47"/>
      <c r="AJ29" s="47"/>
      <c r="AK29" s="335">
        <v>0</v>
      </c>
      <c r="AL29" s="334"/>
      <c r="AM29" s="334"/>
      <c r="AN29" s="334"/>
      <c r="AO29" s="334"/>
      <c r="AP29" s="47"/>
      <c r="AQ29" s="49"/>
      <c r="BE29" s="323"/>
    </row>
    <row r="30" spans="2:71" s="2" customFormat="1" ht="14.4" hidden="1" customHeight="1">
      <c r="B30" s="46"/>
      <c r="C30" s="47"/>
      <c r="D30" s="47"/>
      <c r="E30" s="47"/>
      <c r="F30" s="48" t="s">
        <v>47</v>
      </c>
      <c r="G30" s="47"/>
      <c r="H30" s="47"/>
      <c r="I30" s="47"/>
      <c r="J30" s="47"/>
      <c r="K30" s="47"/>
      <c r="L30" s="333">
        <v>0</v>
      </c>
      <c r="M30" s="334"/>
      <c r="N30" s="334"/>
      <c r="O30" s="334"/>
      <c r="P30" s="47"/>
      <c r="Q30" s="47"/>
      <c r="R30" s="47"/>
      <c r="S30" s="47"/>
      <c r="T30" s="47"/>
      <c r="U30" s="47"/>
      <c r="V30" s="47"/>
      <c r="W30" s="335">
        <f>ROUND(BD51,2)</f>
        <v>0</v>
      </c>
      <c r="X30" s="334"/>
      <c r="Y30" s="334"/>
      <c r="Z30" s="334"/>
      <c r="AA30" s="334"/>
      <c r="AB30" s="334"/>
      <c r="AC30" s="334"/>
      <c r="AD30" s="334"/>
      <c r="AE30" s="334"/>
      <c r="AF30" s="47"/>
      <c r="AG30" s="47"/>
      <c r="AH30" s="47"/>
      <c r="AI30" s="47"/>
      <c r="AJ30" s="47"/>
      <c r="AK30" s="335">
        <v>0</v>
      </c>
      <c r="AL30" s="334"/>
      <c r="AM30" s="334"/>
      <c r="AN30" s="334"/>
      <c r="AO30" s="334"/>
      <c r="AP30" s="47"/>
      <c r="AQ30" s="49"/>
      <c r="BE30" s="323"/>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23"/>
    </row>
    <row r="32" spans="2:71" s="1" customFormat="1" ht="25.95"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36" t="s">
        <v>50</v>
      </c>
      <c r="Y32" s="337"/>
      <c r="Z32" s="337"/>
      <c r="AA32" s="337"/>
      <c r="AB32" s="337"/>
      <c r="AC32" s="52"/>
      <c r="AD32" s="52"/>
      <c r="AE32" s="52"/>
      <c r="AF32" s="52"/>
      <c r="AG32" s="52"/>
      <c r="AH32" s="52"/>
      <c r="AI32" s="52"/>
      <c r="AJ32" s="52"/>
      <c r="AK32" s="338">
        <f>SUM(AK23:AK30)</f>
        <v>0</v>
      </c>
      <c r="AL32" s="337"/>
      <c r="AM32" s="337"/>
      <c r="AN32" s="337"/>
      <c r="AO32" s="339"/>
      <c r="AP32" s="50"/>
      <c r="AQ32" s="54"/>
      <c r="BE32" s="323"/>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17617</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40" t="str">
        <f>K6</f>
        <v>17617 Rájov u Třískolup - demolice objektu</v>
      </c>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1"/>
      <c r="AL42" s="341"/>
      <c r="AM42" s="341"/>
      <c r="AN42" s="341"/>
      <c r="AO42" s="341"/>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24</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26</v>
      </c>
      <c r="AJ44" s="62"/>
      <c r="AK44" s="62"/>
      <c r="AL44" s="62"/>
      <c r="AM44" s="342" t="str">
        <f>IF(AN8= "","",AN8)</f>
        <v>25. 10. 2017</v>
      </c>
      <c r="AN44" s="342"/>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30</v>
      </c>
      <c r="D46" s="62"/>
      <c r="E46" s="62"/>
      <c r="F46" s="62"/>
      <c r="G46" s="62"/>
      <c r="H46" s="62"/>
      <c r="I46" s="62"/>
      <c r="J46" s="62"/>
      <c r="K46" s="62"/>
      <c r="L46" s="65" t="str">
        <f>IF(E11= "","",E11)</f>
        <v xml:space="preserve"> </v>
      </c>
      <c r="M46" s="62"/>
      <c r="N46" s="62"/>
      <c r="O46" s="62"/>
      <c r="P46" s="62"/>
      <c r="Q46" s="62"/>
      <c r="R46" s="62"/>
      <c r="S46" s="62"/>
      <c r="T46" s="62"/>
      <c r="U46" s="62"/>
      <c r="V46" s="62"/>
      <c r="W46" s="62"/>
      <c r="X46" s="62"/>
      <c r="Y46" s="62"/>
      <c r="Z46" s="62"/>
      <c r="AA46" s="62"/>
      <c r="AB46" s="62"/>
      <c r="AC46" s="62"/>
      <c r="AD46" s="62"/>
      <c r="AE46" s="62"/>
      <c r="AF46" s="62"/>
      <c r="AG46" s="62"/>
      <c r="AH46" s="62"/>
      <c r="AI46" s="64" t="s">
        <v>36</v>
      </c>
      <c r="AJ46" s="62"/>
      <c r="AK46" s="62"/>
      <c r="AL46" s="62"/>
      <c r="AM46" s="343" t="str">
        <f>IF(E17="","",E17)</f>
        <v xml:space="preserve"> </v>
      </c>
      <c r="AN46" s="343"/>
      <c r="AO46" s="343"/>
      <c r="AP46" s="343"/>
      <c r="AQ46" s="62"/>
      <c r="AR46" s="60"/>
      <c r="AS46" s="344" t="s">
        <v>52</v>
      </c>
      <c r="AT46" s="345"/>
      <c r="AU46" s="73"/>
      <c r="AV46" s="73"/>
      <c r="AW46" s="73"/>
      <c r="AX46" s="73"/>
      <c r="AY46" s="73"/>
      <c r="AZ46" s="73"/>
      <c r="BA46" s="73"/>
      <c r="BB46" s="73"/>
      <c r="BC46" s="73"/>
      <c r="BD46" s="74"/>
    </row>
    <row r="47" spans="2:56" s="1" customFormat="1" ht="13.2">
      <c r="B47" s="40"/>
      <c r="C47" s="64" t="s">
        <v>33</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6"/>
      <c r="AT47" s="347"/>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48"/>
      <c r="AT48" s="349"/>
      <c r="AU48" s="41"/>
      <c r="AV48" s="41"/>
      <c r="AW48" s="41"/>
      <c r="AX48" s="41"/>
      <c r="AY48" s="41"/>
      <c r="AZ48" s="41"/>
      <c r="BA48" s="41"/>
      <c r="BB48" s="41"/>
      <c r="BC48" s="41"/>
      <c r="BD48" s="77"/>
    </row>
    <row r="49" spans="1:91" s="1" customFormat="1" ht="29.25" customHeight="1">
      <c r="B49" s="40"/>
      <c r="C49" s="350" t="s">
        <v>53</v>
      </c>
      <c r="D49" s="351"/>
      <c r="E49" s="351"/>
      <c r="F49" s="351"/>
      <c r="G49" s="351"/>
      <c r="H49" s="78"/>
      <c r="I49" s="352" t="s">
        <v>54</v>
      </c>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3" t="s">
        <v>55</v>
      </c>
      <c r="AH49" s="351"/>
      <c r="AI49" s="351"/>
      <c r="AJ49" s="351"/>
      <c r="AK49" s="351"/>
      <c r="AL49" s="351"/>
      <c r="AM49" s="351"/>
      <c r="AN49" s="352" t="s">
        <v>56</v>
      </c>
      <c r="AO49" s="351"/>
      <c r="AP49" s="351"/>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57">
        <f>ROUND(AG52,2)</f>
        <v>0</v>
      </c>
      <c r="AH51" s="357"/>
      <c r="AI51" s="357"/>
      <c r="AJ51" s="357"/>
      <c r="AK51" s="357"/>
      <c r="AL51" s="357"/>
      <c r="AM51" s="357"/>
      <c r="AN51" s="358">
        <f>SUM(AG51,AT51)</f>
        <v>0</v>
      </c>
      <c r="AO51" s="358"/>
      <c r="AP51" s="358"/>
      <c r="AQ51" s="88" t="s">
        <v>22</v>
      </c>
      <c r="AR51" s="70"/>
      <c r="AS51" s="89">
        <f>ROUND(AS52,2)</f>
        <v>0</v>
      </c>
      <c r="AT51" s="90">
        <f>ROUND(SUM(AV51:AW51),0)</f>
        <v>0</v>
      </c>
      <c r="AU51" s="91">
        <f>ROUND(AU52,5)</f>
        <v>0</v>
      </c>
      <c r="AV51" s="90">
        <f>ROUND(AZ51*L26,0)</f>
        <v>0</v>
      </c>
      <c r="AW51" s="90">
        <f>ROUND(BA51*L27,0)</f>
        <v>0</v>
      </c>
      <c r="AX51" s="90">
        <f>ROUND(BB51*L26,0)</f>
        <v>0</v>
      </c>
      <c r="AY51" s="90">
        <f>ROUND(BC51*L27,0)</f>
        <v>0</v>
      </c>
      <c r="AZ51" s="90">
        <f>ROUND(AZ52,2)</f>
        <v>0</v>
      </c>
      <c r="BA51" s="90">
        <f>ROUND(BA52,2)</f>
        <v>0</v>
      </c>
      <c r="BB51" s="90">
        <f>ROUND(BB52,2)</f>
        <v>0</v>
      </c>
      <c r="BC51" s="90">
        <f>ROUND(BC52,2)</f>
        <v>0</v>
      </c>
      <c r="BD51" s="92">
        <f>ROUND(BD52,2)</f>
        <v>0</v>
      </c>
      <c r="BS51" s="93" t="s">
        <v>71</v>
      </c>
      <c r="BT51" s="93" t="s">
        <v>72</v>
      </c>
      <c r="BU51" s="94" t="s">
        <v>73</v>
      </c>
      <c r="BV51" s="93" t="s">
        <v>74</v>
      </c>
      <c r="BW51" s="93" t="s">
        <v>7</v>
      </c>
      <c r="BX51" s="93" t="s">
        <v>75</v>
      </c>
      <c r="CL51" s="93" t="s">
        <v>22</v>
      </c>
    </row>
    <row r="52" spans="1:91" s="5" customFormat="1" ht="20.399999999999999" customHeight="1">
      <c r="A52" s="95" t="s">
        <v>76</v>
      </c>
      <c r="B52" s="96"/>
      <c r="C52" s="97"/>
      <c r="D52" s="356" t="s">
        <v>77</v>
      </c>
      <c r="E52" s="356"/>
      <c r="F52" s="356"/>
      <c r="G52" s="356"/>
      <c r="H52" s="356"/>
      <c r="I52" s="98"/>
      <c r="J52" s="356" t="s">
        <v>78</v>
      </c>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4">
        <f>'01 - SO 01 Demolice objektu'!J27</f>
        <v>0</v>
      </c>
      <c r="AH52" s="355"/>
      <c r="AI52" s="355"/>
      <c r="AJ52" s="355"/>
      <c r="AK52" s="355"/>
      <c r="AL52" s="355"/>
      <c r="AM52" s="355"/>
      <c r="AN52" s="354">
        <f>SUM(AG52,AT52)</f>
        <v>0</v>
      </c>
      <c r="AO52" s="355"/>
      <c r="AP52" s="355"/>
      <c r="AQ52" s="99" t="s">
        <v>79</v>
      </c>
      <c r="AR52" s="100"/>
      <c r="AS52" s="101">
        <v>0</v>
      </c>
      <c r="AT52" s="102">
        <f>ROUND(SUM(AV52:AW52),0)</f>
        <v>0</v>
      </c>
      <c r="AU52" s="103">
        <f>'01 - SO 01 Demolice objektu'!P86</f>
        <v>0</v>
      </c>
      <c r="AV52" s="102">
        <f>'01 - SO 01 Demolice objektu'!J30</f>
        <v>0</v>
      </c>
      <c r="AW52" s="102">
        <f>'01 - SO 01 Demolice objektu'!J31</f>
        <v>0</v>
      </c>
      <c r="AX52" s="102">
        <f>'01 - SO 01 Demolice objektu'!J32</f>
        <v>0</v>
      </c>
      <c r="AY52" s="102">
        <f>'01 - SO 01 Demolice objektu'!J33</f>
        <v>0</v>
      </c>
      <c r="AZ52" s="102">
        <f>'01 - SO 01 Demolice objektu'!F30</f>
        <v>0</v>
      </c>
      <c r="BA52" s="102">
        <f>'01 - SO 01 Demolice objektu'!F31</f>
        <v>0</v>
      </c>
      <c r="BB52" s="102">
        <f>'01 - SO 01 Demolice objektu'!F32</f>
        <v>0</v>
      </c>
      <c r="BC52" s="102">
        <f>'01 - SO 01 Demolice objektu'!F33</f>
        <v>0</v>
      </c>
      <c r="BD52" s="104">
        <f>'01 - SO 01 Demolice objektu'!F34</f>
        <v>0</v>
      </c>
      <c r="BT52" s="105" t="s">
        <v>10</v>
      </c>
      <c r="BV52" s="105" t="s">
        <v>74</v>
      </c>
      <c r="BW52" s="105" t="s">
        <v>80</v>
      </c>
      <c r="BX52" s="105" t="s">
        <v>7</v>
      </c>
      <c r="CL52" s="105" t="s">
        <v>22</v>
      </c>
      <c r="CM52" s="105" t="s">
        <v>81</v>
      </c>
    </row>
    <row r="53" spans="1:91" s="1" customFormat="1" ht="30" customHeight="1">
      <c r="B53" s="40"/>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0"/>
    </row>
    <row r="54" spans="1:91" s="1" customFormat="1" ht="6.9"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60"/>
    </row>
  </sheetData>
  <sheetProtection password="CC35" sheet="1" objects="1" scenarios="1" formatCells="0"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SO 01 Demolice objektu'!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209"/>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06"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07"/>
      <c r="C1" s="107"/>
      <c r="D1" s="108" t="s">
        <v>1</v>
      </c>
      <c r="E1" s="107"/>
      <c r="F1" s="109" t="s">
        <v>82</v>
      </c>
      <c r="G1" s="367" t="s">
        <v>83</v>
      </c>
      <c r="H1" s="367"/>
      <c r="I1" s="110"/>
      <c r="J1" s="109" t="s">
        <v>84</v>
      </c>
      <c r="K1" s="108" t="s">
        <v>85</v>
      </c>
      <c r="L1" s="109" t="s">
        <v>86</v>
      </c>
      <c r="M1" s="109"/>
      <c r="N1" s="109"/>
      <c r="O1" s="109"/>
      <c r="P1" s="109"/>
      <c r="Q1" s="109"/>
      <c r="R1" s="109"/>
      <c r="S1" s="109"/>
      <c r="T1" s="10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59"/>
      <c r="M2" s="359"/>
      <c r="N2" s="359"/>
      <c r="O2" s="359"/>
      <c r="P2" s="359"/>
      <c r="Q2" s="359"/>
      <c r="R2" s="359"/>
      <c r="S2" s="359"/>
      <c r="T2" s="359"/>
      <c r="U2" s="359"/>
      <c r="V2" s="359"/>
      <c r="AT2" s="23" t="s">
        <v>80</v>
      </c>
    </row>
    <row r="3" spans="1:70" ht="6.9" customHeight="1">
      <c r="B3" s="24"/>
      <c r="C3" s="25"/>
      <c r="D3" s="25"/>
      <c r="E3" s="25"/>
      <c r="F3" s="25"/>
      <c r="G3" s="25"/>
      <c r="H3" s="25"/>
      <c r="I3" s="111"/>
      <c r="J3" s="25"/>
      <c r="K3" s="26"/>
      <c r="AT3" s="23" t="s">
        <v>81</v>
      </c>
    </row>
    <row r="4" spans="1:70" ht="36.9" customHeight="1">
      <c r="B4" s="27"/>
      <c r="C4" s="28"/>
      <c r="D4" s="29" t="s">
        <v>87</v>
      </c>
      <c r="E4" s="28"/>
      <c r="F4" s="28"/>
      <c r="G4" s="28"/>
      <c r="H4" s="28"/>
      <c r="I4" s="112"/>
      <c r="J4" s="28"/>
      <c r="K4" s="30"/>
      <c r="M4" s="31" t="s">
        <v>13</v>
      </c>
      <c r="AT4" s="23" t="s">
        <v>6</v>
      </c>
    </row>
    <row r="5" spans="1:70" ht="6.9" customHeight="1">
      <c r="B5" s="27"/>
      <c r="C5" s="28"/>
      <c r="D5" s="28"/>
      <c r="E5" s="28"/>
      <c r="F5" s="28"/>
      <c r="G5" s="28"/>
      <c r="H5" s="28"/>
      <c r="I5" s="112"/>
      <c r="J5" s="28"/>
      <c r="K5" s="30"/>
    </row>
    <row r="6" spans="1:70" ht="13.2">
      <c r="B6" s="27"/>
      <c r="C6" s="28"/>
      <c r="D6" s="36" t="s">
        <v>18</v>
      </c>
      <c r="E6" s="28"/>
      <c r="F6" s="28"/>
      <c r="G6" s="28"/>
      <c r="H6" s="28"/>
      <c r="I6" s="112"/>
      <c r="J6" s="28"/>
      <c r="K6" s="30"/>
    </row>
    <row r="7" spans="1:70" ht="20.399999999999999" customHeight="1">
      <c r="B7" s="27"/>
      <c r="C7" s="28"/>
      <c r="D7" s="28"/>
      <c r="E7" s="360" t="str">
        <f>'Rekapitulace stavby'!K6</f>
        <v>17617 Rájov u Třískolup - demolice objektu</v>
      </c>
      <c r="F7" s="361"/>
      <c r="G7" s="361"/>
      <c r="H7" s="361"/>
      <c r="I7" s="112"/>
      <c r="J7" s="28"/>
      <c r="K7" s="30"/>
    </row>
    <row r="8" spans="1:70" s="1" customFormat="1" ht="13.2">
      <c r="B8" s="40"/>
      <c r="C8" s="41"/>
      <c r="D8" s="36" t="s">
        <v>88</v>
      </c>
      <c r="E8" s="41"/>
      <c r="F8" s="41"/>
      <c r="G8" s="41"/>
      <c r="H8" s="41"/>
      <c r="I8" s="113"/>
      <c r="J8" s="41"/>
      <c r="K8" s="44"/>
    </row>
    <row r="9" spans="1:70" s="1" customFormat="1" ht="36.9" customHeight="1">
      <c r="B9" s="40"/>
      <c r="C9" s="41"/>
      <c r="D9" s="41"/>
      <c r="E9" s="362" t="s">
        <v>89</v>
      </c>
      <c r="F9" s="363"/>
      <c r="G9" s="363"/>
      <c r="H9" s="363"/>
      <c r="I9" s="113"/>
      <c r="J9" s="41"/>
      <c r="K9" s="44"/>
    </row>
    <row r="10" spans="1:70" s="1" customFormat="1" ht="12">
      <c r="B10" s="40"/>
      <c r="C10" s="41"/>
      <c r="D10" s="41"/>
      <c r="E10" s="41"/>
      <c r="F10" s="41"/>
      <c r="G10" s="41"/>
      <c r="H10" s="41"/>
      <c r="I10" s="113"/>
      <c r="J10" s="41"/>
      <c r="K10" s="44"/>
    </row>
    <row r="11" spans="1:70" s="1" customFormat="1" ht="14.4" customHeight="1">
      <c r="B11" s="40"/>
      <c r="C11" s="41"/>
      <c r="D11" s="36" t="s">
        <v>21</v>
      </c>
      <c r="E11" s="41"/>
      <c r="F11" s="34" t="s">
        <v>22</v>
      </c>
      <c r="G11" s="41"/>
      <c r="H11" s="41"/>
      <c r="I11" s="114" t="s">
        <v>23</v>
      </c>
      <c r="J11" s="34" t="s">
        <v>22</v>
      </c>
      <c r="K11" s="44"/>
    </row>
    <row r="12" spans="1:70" s="1" customFormat="1" ht="14.4" customHeight="1">
      <c r="B12" s="40"/>
      <c r="C12" s="41"/>
      <c r="D12" s="36" t="s">
        <v>24</v>
      </c>
      <c r="E12" s="41"/>
      <c r="F12" s="34" t="s">
        <v>25</v>
      </c>
      <c r="G12" s="41"/>
      <c r="H12" s="41"/>
      <c r="I12" s="114" t="s">
        <v>26</v>
      </c>
      <c r="J12" s="115" t="str">
        <f>'Rekapitulace stavby'!AN8</f>
        <v>25. 10. 2017</v>
      </c>
      <c r="K12" s="44"/>
    </row>
    <row r="13" spans="1:70" s="1" customFormat="1" ht="10.8" customHeight="1">
      <c r="B13" s="40"/>
      <c r="C13" s="41"/>
      <c r="D13" s="41"/>
      <c r="E13" s="41"/>
      <c r="F13" s="41"/>
      <c r="G13" s="41"/>
      <c r="H13" s="41"/>
      <c r="I13" s="113"/>
      <c r="J13" s="41"/>
      <c r="K13" s="44"/>
    </row>
    <row r="14" spans="1:70" s="1" customFormat="1" ht="14.4" customHeight="1">
      <c r="B14" s="40"/>
      <c r="C14" s="41"/>
      <c r="D14" s="36" t="s">
        <v>30</v>
      </c>
      <c r="E14" s="41"/>
      <c r="F14" s="41"/>
      <c r="G14" s="41"/>
      <c r="H14" s="41"/>
      <c r="I14" s="114" t="s">
        <v>31</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4" t="s">
        <v>32</v>
      </c>
      <c r="J15" s="34" t="str">
        <f>IF('Rekapitulace stavby'!AN11="","",'Rekapitulace stavby'!AN11)</f>
        <v/>
      </c>
      <c r="K15" s="44"/>
    </row>
    <row r="16" spans="1:70" s="1" customFormat="1" ht="6.9" customHeight="1">
      <c r="B16" s="40"/>
      <c r="C16" s="41"/>
      <c r="D16" s="41"/>
      <c r="E16" s="41"/>
      <c r="F16" s="41"/>
      <c r="G16" s="41"/>
      <c r="H16" s="41"/>
      <c r="I16" s="113"/>
      <c r="J16" s="41"/>
      <c r="K16" s="44"/>
    </row>
    <row r="17" spans="2:11" s="1" customFormat="1" ht="14.4" customHeight="1">
      <c r="B17" s="40"/>
      <c r="C17" s="41"/>
      <c r="D17" s="36" t="s">
        <v>33</v>
      </c>
      <c r="E17" s="41"/>
      <c r="F17" s="41"/>
      <c r="G17" s="41"/>
      <c r="H17" s="41"/>
      <c r="I17" s="114"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4" t="s">
        <v>32</v>
      </c>
      <c r="J18" s="34" t="str">
        <f>IF('Rekapitulace stavby'!AN14="Vyplň údaj","",IF('Rekapitulace stavby'!AN14="","",'Rekapitulace stavby'!AN14))</f>
        <v/>
      </c>
      <c r="K18" s="44"/>
    </row>
    <row r="19" spans="2:11" s="1" customFormat="1" ht="6.9" customHeight="1">
      <c r="B19" s="40"/>
      <c r="C19" s="41"/>
      <c r="D19" s="41"/>
      <c r="E19" s="41"/>
      <c r="F19" s="41"/>
      <c r="G19" s="41"/>
      <c r="H19" s="41"/>
      <c r="I19" s="113"/>
      <c r="J19" s="41"/>
      <c r="K19" s="44"/>
    </row>
    <row r="20" spans="2:11" s="1" customFormat="1" ht="14.4" customHeight="1">
      <c r="B20" s="40"/>
      <c r="C20" s="41"/>
      <c r="D20" s="36" t="s">
        <v>36</v>
      </c>
      <c r="E20" s="41"/>
      <c r="F20" s="41"/>
      <c r="G20" s="41"/>
      <c r="H20" s="41"/>
      <c r="I20" s="114" t="s">
        <v>31</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14" t="s">
        <v>32</v>
      </c>
      <c r="J21" s="34" t="str">
        <f>IF('Rekapitulace stavby'!AN17="","",'Rekapitulace stavby'!AN17)</f>
        <v/>
      </c>
      <c r="K21" s="44"/>
    </row>
    <row r="22" spans="2:11" s="1" customFormat="1" ht="6.9" customHeight="1">
      <c r="B22" s="40"/>
      <c r="C22" s="41"/>
      <c r="D22" s="41"/>
      <c r="E22" s="41"/>
      <c r="F22" s="41"/>
      <c r="G22" s="41"/>
      <c r="H22" s="41"/>
      <c r="I22" s="113"/>
      <c r="J22" s="41"/>
      <c r="K22" s="44"/>
    </row>
    <row r="23" spans="2:11" s="1" customFormat="1" ht="14.4" customHeight="1">
      <c r="B23" s="40"/>
      <c r="C23" s="41"/>
      <c r="D23" s="36" t="s">
        <v>37</v>
      </c>
      <c r="E23" s="41"/>
      <c r="F23" s="41"/>
      <c r="G23" s="41"/>
      <c r="H23" s="41"/>
      <c r="I23" s="113"/>
      <c r="J23" s="41"/>
      <c r="K23" s="44"/>
    </row>
    <row r="24" spans="2:11" s="6" customFormat="1" ht="20.399999999999999" customHeight="1">
      <c r="B24" s="116"/>
      <c r="C24" s="117"/>
      <c r="D24" s="117"/>
      <c r="E24" s="329" t="s">
        <v>22</v>
      </c>
      <c r="F24" s="329"/>
      <c r="G24" s="329"/>
      <c r="H24" s="329"/>
      <c r="I24" s="118"/>
      <c r="J24" s="117"/>
      <c r="K24" s="119"/>
    </row>
    <row r="25" spans="2:11" s="1" customFormat="1" ht="6.9" customHeight="1">
      <c r="B25" s="40"/>
      <c r="C25" s="41"/>
      <c r="D25" s="41"/>
      <c r="E25" s="41"/>
      <c r="F25" s="41"/>
      <c r="G25" s="41"/>
      <c r="H25" s="41"/>
      <c r="I25" s="113"/>
      <c r="J25" s="41"/>
      <c r="K25" s="44"/>
    </row>
    <row r="26" spans="2:11" s="1" customFormat="1" ht="6.9" customHeight="1">
      <c r="B26" s="40"/>
      <c r="C26" s="41"/>
      <c r="D26" s="84"/>
      <c r="E26" s="84"/>
      <c r="F26" s="84"/>
      <c r="G26" s="84"/>
      <c r="H26" s="84"/>
      <c r="I26" s="120"/>
      <c r="J26" s="84"/>
      <c r="K26" s="121"/>
    </row>
    <row r="27" spans="2:11" s="1" customFormat="1" ht="25.35" customHeight="1">
      <c r="B27" s="40"/>
      <c r="C27" s="41"/>
      <c r="D27" s="122" t="s">
        <v>38</v>
      </c>
      <c r="E27" s="41"/>
      <c r="F27" s="41"/>
      <c r="G27" s="41"/>
      <c r="H27" s="41"/>
      <c r="I27" s="113"/>
      <c r="J27" s="123">
        <f>ROUND(J86,2)</f>
        <v>0</v>
      </c>
      <c r="K27" s="44"/>
    </row>
    <row r="28" spans="2:11" s="1" customFormat="1" ht="6.9" customHeight="1">
      <c r="B28" s="40"/>
      <c r="C28" s="41"/>
      <c r="D28" s="84"/>
      <c r="E28" s="84"/>
      <c r="F28" s="84"/>
      <c r="G28" s="84"/>
      <c r="H28" s="84"/>
      <c r="I28" s="120"/>
      <c r="J28" s="84"/>
      <c r="K28" s="121"/>
    </row>
    <row r="29" spans="2:11" s="1" customFormat="1" ht="14.4" customHeight="1">
      <c r="B29" s="40"/>
      <c r="C29" s="41"/>
      <c r="D29" s="41"/>
      <c r="E29" s="41"/>
      <c r="F29" s="45" t="s">
        <v>40</v>
      </c>
      <c r="G29" s="41"/>
      <c r="H29" s="41"/>
      <c r="I29" s="124" t="s">
        <v>39</v>
      </c>
      <c r="J29" s="45" t="s">
        <v>41</v>
      </c>
      <c r="K29" s="44"/>
    </row>
    <row r="30" spans="2:11" s="1" customFormat="1" ht="14.4" customHeight="1">
      <c r="B30" s="40"/>
      <c r="C30" s="41"/>
      <c r="D30" s="48" t="s">
        <v>42</v>
      </c>
      <c r="E30" s="48" t="s">
        <v>43</v>
      </c>
      <c r="F30" s="125">
        <f>ROUND(SUM(BE86:BE208), 2)</f>
        <v>0</v>
      </c>
      <c r="G30" s="41"/>
      <c r="H30" s="41"/>
      <c r="I30" s="126">
        <v>0.21</v>
      </c>
      <c r="J30" s="125">
        <f>ROUND(ROUND((SUM(BE86:BE208)), 2)*I30, 0)</f>
        <v>0</v>
      </c>
      <c r="K30" s="44"/>
    </row>
    <row r="31" spans="2:11" s="1" customFormat="1" ht="14.4" customHeight="1">
      <c r="B31" s="40"/>
      <c r="C31" s="41"/>
      <c r="D31" s="41"/>
      <c r="E31" s="48" t="s">
        <v>44</v>
      </c>
      <c r="F31" s="125">
        <f>ROUND(SUM(BF86:BF208), 2)</f>
        <v>0</v>
      </c>
      <c r="G31" s="41"/>
      <c r="H31" s="41"/>
      <c r="I31" s="126">
        <v>0.15</v>
      </c>
      <c r="J31" s="125">
        <f>ROUND(ROUND((SUM(BF86:BF208)), 2)*I31, 0)</f>
        <v>0</v>
      </c>
      <c r="K31" s="44"/>
    </row>
    <row r="32" spans="2:11" s="1" customFormat="1" ht="14.4" hidden="1" customHeight="1">
      <c r="B32" s="40"/>
      <c r="C32" s="41"/>
      <c r="D32" s="41"/>
      <c r="E32" s="48" t="s">
        <v>45</v>
      </c>
      <c r="F32" s="125">
        <f>ROUND(SUM(BG86:BG208), 2)</f>
        <v>0</v>
      </c>
      <c r="G32" s="41"/>
      <c r="H32" s="41"/>
      <c r="I32" s="126">
        <v>0.21</v>
      </c>
      <c r="J32" s="125">
        <v>0</v>
      </c>
      <c r="K32" s="44"/>
    </row>
    <row r="33" spans="2:11" s="1" customFormat="1" ht="14.4" hidden="1" customHeight="1">
      <c r="B33" s="40"/>
      <c r="C33" s="41"/>
      <c r="D33" s="41"/>
      <c r="E33" s="48" t="s">
        <v>46</v>
      </c>
      <c r="F33" s="125">
        <f>ROUND(SUM(BH86:BH208), 2)</f>
        <v>0</v>
      </c>
      <c r="G33" s="41"/>
      <c r="H33" s="41"/>
      <c r="I33" s="126">
        <v>0.15</v>
      </c>
      <c r="J33" s="125">
        <v>0</v>
      </c>
      <c r="K33" s="44"/>
    </row>
    <row r="34" spans="2:11" s="1" customFormat="1" ht="14.4" hidden="1" customHeight="1">
      <c r="B34" s="40"/>
      <c r="C34" s="41"/>
      <c r="D34" s="41"/>
      <c r="E34" s="48" t="s">
        <v>47</v>
      </c>
      <c r="F34" s="125">
        <f>ROUND(SUM(BI86:BI208), 2)</f>
        <v>0</v>
      </c>
      <c r="G34" s="41"/>
      <c r="H34" s="41"/>
      <c r="I34" s="126">
        <v>0</v>
      </c>
      <c r="J34" s="125">
        <v>0</v>
      </c>
      <c r="K34" s="44"/>
    </row>
    <row r="35" spans="2:11" s="1" customFormat="1" ht="6.9" customHeight="1">
      <c r="B35" s="40"/>
      <c r="C35" s="41"/>
      <c r="D35" s="41"/>
      <c r="E35" s="41"/>
      <c r="F35" s="41"/>
      <c r="G35" s="41"/>
      <c r="H35" s="41"/>
      <c r="I35" s="113"/>
      <c r="J35" s="41"/>
      <c r="K35" s="44"/>
    </row>
    <row r="36" spans="2:11" s="1" customFormat="1" ht="25.35" customHeight="1">
      <c r="B36" s="40"/>
      <c r="C36" s="127"/>
      <c r="D36" s="128" t="s">
        <v>48</v>
      </c>
      <c r="E36" s="78"/>
      <c r="F36" s="78"/>
      <c r="G36" s="129" t="s">
        <v>49</v>
      </c>
      <c r="H36" s="130" t="s">
        <v>50</v>
      </c>
      <c r="I36" s="131"/>
      <c r="J36" s="132">
        <f>SUM(J27:J34)</f>
        <v>0</v>
      </c>
      <c r="K36" s="133"/>
    </row>
    <row r="37" spans="2:11" s="1" customFormat="1" ht="14.4" customHeight="1">
      <c r="B37" s="55"/>
      <c r="C37" s="56"/>
      <c r="D37" s="56"/>
      <c r="E37" s="56"/>
      <c r="F37" s="56"/>
      <c r="G37" s="56"/>
      <c r="H37" s="56"/>
      <c r="I37" s="134"/>
      <c r="J37" s="56"/>
      <c r="K37" s="57"/>
    </row>
    <row r="41" spans="2:11" s="1" customFormat="1" ht="6.9" customHeight="1">
      <c r="B41" s="135"/>
      <c r="C41" s="136"/>
      <c r="D41" s="136"/>
      <c r="E41" s="136"/>
      <c r="F41" s="136"/>
      <c r="G41" s="136"/>
      <c r="H41" s="136"/>
      <c r="I41" s="137"/>
      <c r="J41" s="136"/>
      <c r="K41" s="138"/>
    </row>
    <row r="42" spans="2:11" s="1" customFormat="1" ht="36.9" customHeight="1">
      <c r="B42" s="40"/>
      <c r="C42" s="29" t="s">
        <v>90</v>
      </c>
      <c r="D42" s="41"/>
      <c r="E42" s="41"/>
      <c r="F42" s="41"/>
      <c r="G42" s="41"/>
      <c r="H42" s="41"/>
      <c r="I42" s="113"/>
      <c r="J42" s="41"/>
      <c r="K42" s="44"/>
    </row>
    <row r="43" spans="2:11" s="1" customFormat="1" ht="6.9" customHeight="1">
      <c r="B43" s="40"/>
      <c r="C43" s="41"/>
      <c r="D43" s="41"/>
      <c r="E43" s="41"/>
      <c r="F43" s="41"/>
      <c r="G43" s="41"/>
      <c r="H43" s="41"/>
      <c r="I43" s="113"/>
      <c r="J43" s="41"/>
      <c r="K43" s="44"/>
    </row>
    <row r="44" spans="2:11" s="1" customFormat="1" ht="14.4" customHeight="1">
      <c r="B44" s="40"/>
      <c r="C44" s="36" t="s">
        <v>18</v>
      </c>
      <c r="D44" s="41"/>
      <c r="E44" s="41"/>
      <c r="F44" s="41"/>
      <c r="G44" s="41"/>
      <c r="H44" s="41"/>
      <c r="I44" s="113"/>
      <c r="J44" s="41"/>
      <c r="K44" s="44"/>
    </row>
    <row r="45" spans="2:11" s="1" customFormat="1" ht="20.399999999999999" customHeight="1">
      <c r="B45" s="40"/>
      <c r="C45" s="41"/>
      <c r="D45" s="41"/>
      <c r="E45" s="360" t="str">
        <f>E7</f>
        <v>17617 Rájov u Třískolup - demolice objektu</v>
      </c>
      <c r="F45" s="361"/>
      <c r="G45" s="361"/>
      <c r="H45" s="361"/>
      <c r="I45" s="113"/>
      <c r="J45" s="41"/>
      <c r="K45" s="44"/>
    </row>
    <row r="46" spans="2:11" s="1" customFormat="1" ht="14.4" customHeight="1">
      <c r="B46" s="40"/>
      <c r="C46" s="36" t="s">
        <v>88</v>
      </c>
      <c r="D46" s="41"/>
      <c r="E46" s="41"/>
      <c r="F46" s="41"/>
      <c r="G46" s="41"/>
      <c r="H46" s="41"/>
      <c r="I46" s="113"/>
      <c r="J46" s="41"/>
      <c r="K46" s="44"/>
    </row>
    <row r="47" spans="2:11" s="1" customFormat="1" ht="22.2" customHeight="1">
      <c r="B47" s="40"/>
      <c r="C47" s="41"/>
      <c r="D47" s="41"/>
      <c r="E47" s="362" t="str">
        <f>E9</f>
        <v>01 - SO 01 Demolice objektu</v>
      </c>
      <c r="F47" s="363"/>
      <c r="G47" s="363"/>
      <c r="H47" s="363"/>
      <c r="I47" s="113"/>
      <c r="J47" s="41"/>
      <c r="K47" s="44"/>
    </row>
    <row r="48" spans="2:11" s="1" customFormat="1" ht="6.9" customHeight="1">
      <c r="B48" s="40"/>
      <c r="C48" s="41"/>
      <c r="D48" s="41"/>
      <c r="E48" s="41"/>
      <c r="F48" s="41"/>
      <c r="G48" s="41"/>
      <c r="H48" s="41"/>
      <c r="I48" s="113"/>
      <c r="J48" s="41"/>
      <c r="K48" s="44"/>
    </row>
    <row r="49" spans="2:47" s="1" customFormat="1" ht="18" customHeight="1">
      <c r="B49" s="40"/>
      <c r="C49" s="36" t="s">
        <v>24</v>
      </c>
      <c r="D49" s="41"/>
      <c r="E49" s="41"/>
      <c r="F49" s="34" t="str">
        <f>F12</f>
        <v xml:space="preserve"> </v>
      </c>
      <c r="G49" s="41"/>
      <c r="H49" s="41"/>
      <c r="I49" s="114" t="s">
        <v>26</v>
      </c>
      <c r="J49" s="115" t="str">
        <f>IF(J12="","",J12)</f>
        <v>25. 10. 2017</v>
      </c>
      <c r="K49" s="44"/>
    </row>
    <row r="50" spans="2:47" s="1" customFormat="1" ht="6.9" customHeight="1">
      <c r="B50" s="40"/>
      <c r="C50" s="41"/>
      <c r="D50" s="41"/>
      <c r="E50" s="41"/>
      <c r="F50" s="41"/>
      <c r="G50" s="41"/>
      <c r="H50" s="41"/>
      <c r="I50" s="113"/>
      <c r="J50" s="41"/>
      <c r="K50" s="44"/>
    </row>
    <row r="51" spans="2:47" s="1" customFormat="1" ht="13.2">
      <c r="B51" s="40"/>
      <c r="C51" s="36" t="s">
        <v>30</v>
      </c>
      <c r="D51" s="41"/>
      <c r="E51" s="41"/>
      <c r="F51" s="34" t="str">
        <f>E15</f>
        <v xml:space="preserve"> </v>
      </c>
      <c r="G51" s="41"/>
      <c r="H51" s="41"/>
      <c r="I51" s="114" t="s">
        <v>36</v>
      </c>
      <c r="J51" s="34" t="str">
        <f>E21</f>
        <v xml:space="preserve"> </v>
      </c>
      <c r="K51" s="44"/>
    </row>
    <row r="52" spans="2:47" s="1" customFormat="1" ht="14.4" customHeight="1">
      <c r="B52" s="40"/>
      <c r="C52" s="36" t="s">
        <v>33</v>
      </c>
      <c r="D52" s="41"/>
      <c r="E52" s="41"/>
      <c r="F52" s="34" t="str">
        <f>IF(E18="","",E18)</f>
        <v/>
      </c>
      <c r="G52" s="41"/>
      <c r="H52" s="41"/>
      <c r="I52" s="113"/>
      <c r="J52" s="41"/>
      <c r="K52" s="44"/>
    </row>
    <row r="53" spans="2:47" s="1" customFormat="1" ht="10.35" customHeight="1">
      <c r="B53" s="40"/>
      <c r="C53" s="41"/>
      <c r="D53" s="41"/>
      <c r="E53" s="41"/>
      <c r="F53" s="41"/>
      <c r="G53" s="41"/>
      <c r="H53" s="41"/>
      <c r="I53" s="113"/>
      <c r="J53" s="41"/>
      <c r="K53" s="44"/>
    </row>
    <row r="54" spans="2:47" s="1" customFormat="1" ht="29.25" customHeight="1">
      <c r="B54" s="40"/>
      <c r="C54" s="139" t="s">
        <v>91</v>
      </c>
      <c r="D54" s="127"/>
      <c r="E54" s="127"/>
      <c r="F54" s="127"/>
      <c r="G54" s="127"/>
      <c r="H54" s="127"/>
      <c r="I54" s="140"/>
      <c r="J54" s="141" t="s">
        <v>92</v>
      </c>
      <c r="K54" s="142"/>
    </row>
    <row r="55" spans="2:47" s="1" customFormat="1" ht="10.35" customHeight="1">
      <c r="B55" s="40"/>
      <c r="C55" s="41"/>
      <c r="D55" s="41"/>
      <c r="E55" s="41"/>
      <c r="F55" s="41"/>
      <c r="G55" s="41"/>
      <c r="H55" s="41"/>
      <c r="I55" s="113"/>
      <c r="J55" s="41"/>
      <c r="K55" s="44"/>
    </row>
    <row r="56" spans="2:47" s="1" customFormat="1" ht="29.25" customHeight="1">
      <c r="B56" s="40"/>
      <c r="C56" s="143" t="s">
        <v>93</v>
      </c>
      <c r="D56" s="41"/>
      <c r="E56" s="41"/>
      <c r="F56" s="41"/>
      <c r="G56" s="41"/>
      <c r="H56" s="41"/>
      <c r="I56" s="113"/>
      <c r="J56" s="123">
        <f>J86</f>
        <v>0</v>
      </c>
      <c r="K56" s="44"/>
      <c r="AU56" s="23" t="s">
        <v>94</v>
      </c>
    </row>
    <row r="57" spans="2:47" s="7" customFormat="1" ht="24.9" customHeight="1">
      <c r="B57" s="144"/>
      <c r="C57" s="145"/>
      <c r="D57" s="146" t="s">
        <v>95</v>
      </c>
      <c r="E57" s="147"/>
      <c r="F57" s="147"/>
      <c r="G57" s="147"/>
      <c r="H57" s="147"/>
      <c r="I57" s="148"/>
      <c r="J57" s="149">
        <f>J87</f>
        <v>0</v>
      </c>
      <c r="K57" s="150"/>
    </row>
    <row r="58" spans="2:47" s="8" customFormat="1" ht="19.95" customHeight="1">
      <c r="B58" s="151"/>
      <c r="C58" s="152"/>
      <c r="D58" s="153" t="s">
        <v>96</v>
      </c>
      <c r="E58" s="154"/>
      <c r="F58" s="154"/>
      <c r="G58" s="154"/>
      <c r="H58" s="154"/>
      <c r="I58" s="155"/>
      <c r="J58" s="156">
        <f>J88</f>
        <v>0</v>
      </c>
      <c r="K58" s="157"/>
    </row>
    <row r="59" spans="2:47" s="8" customFormat="1" ht="19.95" customHeight="1">
      <c r="B59" s="151"/>
      <c r="C59" s="152"/>
      <c r="D59" s="153" t="s">
        <v>97</v>
      </c>
      <c r="E59" s="154"/>
      <c r="F59" s="154"/>
      <c r="G59" s="154"/>
      <c r="H59" s="154"/>
      <c r="I59" s="155"/>
      <c r="J59" s="156">
        <f>J93</f>
        <v>0</v>
      </c>
      <c r="K59" s="157"/>
    </row>
    <row r="60" spans="2:47" s="8" customFormat="1" ht="19.95" customHeight="1">
      <c r="B60" s="151"/>
      <c r="C60" s="152"/>
      <c r="D60" s="153" t="s">
        <v>98</v>
      </c>
      <c r="E60" s="154"/>
      <c r="F60" s="154"/>
      <c r="G60" s="154"/>
      <c r="H60" s="154"/>
      <c r="I60" s="155"/>
      <c r="J60" s="156">
        <f>J124</f>
        <v>0</v>
      </c>
      <c r="K60" s="157"/>
    </row>
    <row r="61" spans="2:47" s="7" customFormat="1" ht="24.9" customHeight="1">
      <c r="B61" s="144"/>
      <c r="C61" s="145"/>
      <c r="D61" s="146" t="s">
        <v>99</v>
      </c>
      <c r="E61" s="147"/>
      <c r="F61" s="147"/>
      <c r="G61" s="147"/>
      <c r="H61" s="147"/>
      <c r="I61" s="148"/>
      <c r="J61" s="149">
        <f>J144</f>
        <v>0</v>
      </c>
      <c r="K61" s="150"/>
    </row>
    <row r="62" spans="2:47" s="8" customFormat="1" ht="19.95" customHeight="1">
      <c r="B62" s="151"/>
      <c r="C62" s="152"/>
      <c r="D62" s="153" t="s">
        <v>100</v>
      </c>
      <c r="E62" s="154"/>
      <c r="F62" s="154"/>
      <c r="G62" s="154"/>
      <c r="H62" s="154"/>
      <c r="I62" s="155"/>
      <c r="J62" s="156">
        <f>J145</f>
        <v>0</v>
      </c>
      <c r="K62" s="157"/>
    </row>
    <row r="63" spans="2:47" s="8" customFormat="1" ht="19.95" customHeight="1">
      <c r="B63" s="151"/>
      <c r="C63" s="152"/>
      <c r="D63" s="153" t="s">
        <v>101</v>
      </c>
      <c r="E63" s="154"/>
      <c r="F63" s="154"/>
      <c r="G63" s="154"/>
      <c r="H63" s="154"/>
      <c r="I63" s="155"/>
      <c r="J63" s="156">
        <f>J187</f>
        <v>0</v>
      </c>
      <c r="K63" s="157"/>
    </row>
    <row r="64" spans="2:47" s="8" customFormat="1" ht="19.95" customHeight="1">
      <c r="B64" s="151"/>
      <c r="C64" s="152"/>
      <c r="D64" s="153" t="s">
        <v>102</v>
      </c>
      <c r="E64" s="154"/>
      <c r="F64" s="154"/>
      <c r="G64" s="154"/>
      <c r="H64" s="154"/>
      <c r="I64" s="155"/>
      <c r="J64" s="156">
        <f>J200</f>
        <v>0</v>
      </c>
      <c r="K64" s="157"/>
    </row>
    <row r="65" spans="2:12" s="7" customFormat="1" ht="24.9" customHeight="1">
      <c r="B65" s="144"/>
      <c r="C65" s="145"/>
      <c r="D65" s="146" t="s">
        <v>103</v>
      </c>
      <c r="E65" s="147"/>
      <c r="F65" s="147"/>
      <c r="G65" s="147"/>
      <c r="H65" s="147"/>
      <c r="I65" s="148"/>
      <c r="J65" s="149">
        <f>J206</f>
        <v>0</v>
      </c>
      <c r="K65" s="150"/>
    </row>
    <row r="66" spans="2:12" s="8" customFormat="1" ht="19.95" customHeight="1">
      <c r="B66" s="151"/>
      <c r="C66" s="152"/>
      <c r="D66" s="153" t="s">
        <v>104</v>
      </c>
      <c r="E66" s="154"/>
      <c r="F66" s="154"/>
      <c r="G66" s="154"/>
      <c r="H66" s="154"/>
      <c r="I66" s="155"/>
      <c r="J66" s="156">
        <f>J207</f>
        <v>0</v>
      </c>
      <c r="K66" s="157"/>
    </row>
    <row r="67" spans="2:12" s="1" customFormat="1" ht="21.75" customHeight="1">
      <c r="B67" s="40"/>
      <c r="C67" s="41"/>
      <c r="D67" s="41"/>
      <c r="E67" s="41"/>
      <c r="F67" s="41"/>
      <c r="G67" s="41"/>
      <c r="H67" s="41"/>
      <c r="I67" s="113"/>
      <c r="J67" s="41"/>
      <c r="K67" s="44"/>
    </row>
    <row r="68" spans="2:12" s="1" customFormat="1" ht="6.9" customHeight="1">
      <c r="B68" s="55"/>
      <c r="C68" s="56"/>
      <c r="D68" s="56"/>
      <c r="E68" s="56"/>
      <c r="F68" s="56"/>
      <c r="G68" s="56"/>
      <c r="H68" s="56"/>
      <c r="I68" s="134"/>
      <c r="J68" s="56"/>
      <c r="K68" s="57"/>
    </row>
    <row r="72" spans="2:12" s="1" customFormat="1" ht="6.9" customHeight="1">
      <c r="B72" s="58"/>
      <c r="C72" s="59"/>
      <c r="D72" s="59"/>
      <c r="E72" s="59"/>
      <c r="F72" s="59"/>
      <c r="G72" s="59"/>
      <c r="H72" s="59"/>
      <c r="I72" s="137"/>
      <c r="J72" s="59"/>
      <c r="K72" s="59"/>
      <c r="L72" s="60"/>
    </row>
    <row r="73" spans="2:12" s="1" customFormat="1" ht="36.9" customHeight="1">
      <c r="B73" s="40"/>
      <c r="C73" s="61" t="s">
        <v>105</v>
      </c>
      <c r="D73" s="62"/>
      <c r="E73" s="62"/>
      <c r="F73" s="62"/>
      <c r="G73" s="62"/>
      <c r="H73" s="62"/>
      <c r="I73" s="158"/>
      <c r="J73" s="62"/>
      <c r="K73" s="62"/>
      <c r="L73" s="60"/>
    </row>
    <row r="74" spans="2:12" s="1" customFormat="1" ht="6.9" customHeight="1">
      <c r="B74" s="40"/>
      <c r="C74" s="62"/>
      <c r="D74" s="62"/>
      <c r="E74" s="62"/>
      <c r="F74" s="62"/>
      <c r="G74" s="62"/>
      <c r="H74" s="62"/>
      <c r="I74" s="158"/>
      <c r="J74" s="62"/>
      <c r="K74" s="62"/>
      <c r="L74" s="60"/>
    </row>
    <row r="75" spans="2:12" s="1" customFormat="1" ht="14.4" customHeight="1">
      <c r="B75" s="40"/>
      <c r="C75" s="64" t="s">
        <v>18</v>
      </c>
      <c r="D75" s="62"/>
      <c r="E75" s="62"/>
      <c r="F75" s="62"/>
      <c r="G75" s="62"/>
      <c r="H75" s="62"/>
      <c r="I75" s="158"/>
      <c r="J75" s="62"/>
      <c r="K75" s="62"/>
      <c r="L75" s="60"/>
    </row>
    <row r="76" spans="2:12" s="1" customFormat="1" ht="20.399999999999999" customHeight="1">
      <c r="B76" s="40"/>
      <c r="C76" s="62"/>
      <c r="D76" s="62"/>
      <c r="E76" s="364" t="str">
        <f>E7</f>
        <v>17617 Rájov u Třískolup - demolice objektu</v>
      </c>
      <c r="F76" s="365"/>
      <c r="G76" s="365"/>
      <c r="H76" s="365"/>
      <c r="I76" s="158"/>
      <c r="J76" s="62"/>
      <c r="K76" s="62"/>
      <c r="L76" s="60"/>
    </row>
    <row r="77" spans="2:12" s="1" customFormat="1" ht="14.4" customHeight="1">
      <c r="B77" s="40"/>
      <c r="C77" s="64" t="s">
        <v>88</v>
      </c>
      <c r="D77" s="62"/>
      <c r="E77" s="62"/>
      <c r="F77" s="62"/>
      <c r="G77" s="62"/>
      <c r="H77" s="62"/>
      <c r="I77" s="158"/>
      <c r="J77" s="62"/>
      <c r="K77" s="62"/>
      <c r="L77" s="60"/>
    </row>
    <row r="78" spans="2:12" s="1" customFormat="1" ht="22.2" customHeight="1">
      <c r="B78" s="40"/>
      <c r="C78" s="62"/>
      <c r="D78" s="62"/>
      <c r="E78" s="340" t="str">
        <f>E9</f>
        <v>01 - SO 01 Demolice objektu</v>
      </c>
      <c r="F78" s="366"/>
      <c r="G78" s="366"/>
      <c r="H78" s="366"/>
      <c r="I78" s="158"/>
      <c r="J78" s="62"/>
      <c r="K78" s="62"/>
      <c r="L78" s="60"/>
    </row>
    <row r="79" spans="2:12" s="1" customFormat="1" ht="6.9" customHeight="1">
      <c r="B79" s="40"/>
      <c r="C79" s="62"/>
      <c r="D79" s="62"/>
      <c r="E79" s="62"/>
      <c r="F79" s="62"/>
      <c r="G79" s="62"/>
      <c r="H79" s="62"/>
      <c r="I79" s="158"/>
      <c r="J79" s="62"/>
      <c r="K79" s="62"/>
      <c r="L79" s="60"/>
    </row>
    <row r="80" spans="2:12" s="1" customFormat="1" ht="18" customHeight="1">
      <c r="B80" s="40"/>
      <c r="C80" s="64" t="s">
        <v>24</v>
      </c>
      <c r="D80" s="62"/>
      <c r="E80" s="62"/>
      <c r="F80" s="159" t="str">
        <f>F12</f>
        <v xml:space="preserve"> </v>
      </c>
      <c r="G80" s="62"/>
      <c r="H80" s="62"/>
      <c r="I80" s="160" t="s">
        <v>26</v>
      </c>
      <c r="J80" s="72" t="str">
        <f>IF(J12="","",J12)</f>
        <v>25. 10. 2017</v>
      </c>
      <c r="K80" s="62"/>
      <c r="L80" s="60"/>
    </row>
    <row r="81" spans="2:65" s="1" customFormat="1" ht="6.9" customHeight="1">
      <c r="B81" s="40"/>
      <c r="C81" s="62"/>
      <c r="D81" s="62"/>
      <c r="E81" s="62"/>
      <c r="F81" s="62"/>
      <c r="G81" s="62"/>
      <c r="H81" s="62"/>
      <c r="I81" s="158"/>
      <c r="J81" s="62"/>
      <c r="K81" s="62"/>
      <c r="L81" s="60"/>
    </row>
    <row r="82" spans="2:65" s="1" customFormat="1" ht="13.2">
      <c r="B82" s="40"/>
      <c r="C82" s="64" t="s">
        <v>30</v>
      </c>
      <c r="D82" s="62"/>
      <c r="E82" s="62"/>
      <c r="F82" s="159" t="str">
        <f>E15</f>
        <v xml:space="preserve"> </v>
      </c>
      <c r="G82" s="62"/>
      <c r="H82" s="62"/>
      <c r="I82" s="160" t="s">
        <v>36</v>
      </c>
      <c r="J82" s="159" t="str">
        <f>E21</f>
        <v xml:space="preserve"> </v>
      </c>
      <c r="K82" s="62"/>
      <c r="L82" s="60"/>
    </row>
    <row r="83" spans="2:65" s="1" customFormat="1" ht="14.4" customHeight="1">
      <c r="B83" s="40"/>
      <c r="C83" s="64" t="s">
        <v>33</v>
      </c>
      <c r="D83" s="62"/>
      <c r="E83" s="62"/>
      <c r="F83" s="159" t="str">
        <f>IF(E18="","",E18)</f>
        <v/>
      </c>
      <c r="G83" s="62"/>
      <c r="H83" s="62"/>
      <c r="I83" s="158"/>
      <c r="J83" s="62"/>
      <c r="K83" s="62"/>
      <c r="L83" s="60"/>
    </row>
    <row r="84" spans="2:65" s="1" customFormat="1" ht="10.35" customHeight="1">
      <c r="B84" s="40"/>
      <c r="C84" s="62"/>
      <c r="D84" s="62"/>
      <c r="E84" s="62"/>
      <c r="F84" s="62"/>
      <c r="G84" s="62"/>
      <c r="H84" s="62"/>
      <c r="I84" s="158"/>
      <c r="J84" s="62"/>
      <c r="K84" s="62"/>
      <c r="L84" s="60"/>
    </row>
    <row r="85" spans="2:65" s="9" customFormat="1" ht="29.25" customHeight="1">
      <c r="B85" s="161"/>
      <c r="C85" s="162" t="s">
        <v>106</v>
      </c>
      <c r="D85" s="163" t="s">
        <v>57</v>
      </c>
      <c r="E85" s="163" t="s">
        <v>53</v>
      </c>
      <c r="F85" s="163" t="s">
        <v>107</v>
      </c>
      <c r="G85" s="163" t="s">
        <v>108</v>
      </c>
      <c r="H85" s="163" t="s">
        <v>109</v>
      </c>
      <c r="I85" s="164" t="s">
        <v>110</v>
      </c>
      <c r="J85" s="163" t="s">
        <v>92</v>
      </c>
      <c r="K85" s="165" t="s">
        <v>111</v>
      </c>
      <c r="L85" s="166"/>
      <c r="M85" s="80" t="s">
        <v>112</v>
      </c>
      <c r="N85" s="81" t="s">
        <v>42</v>
      </c>
      <c r="O85" s="81" t="s">
        <v>113</v>
      </c>
      <c r="P85" s="81" t="s">
        <v>114</v>
      </c>
      <c r="Q85" s="81" t="s">
        <v>115</v>
      </c>
      <c r="R85" s="81" t="s">
        <v>116</v>
      </c>
      <c r="S85" s="81" t="s">
        <v>117</v>
      </c>
      <c r="T85" s="82" t="s">
        <v>118</v>
      </c>
    </row>
    <row r="86" spans="2:65" s="1" customFormat="1" ht="29.25" customHeight="1">
      <c r="B86" s="40"/>
      <c r="C86" s="86" t="s">
        <v>93</v>
      </c>
      <c r="D86" s="62"/>
      <c r="E86" s="62"/>
      <c r="F86" s="62"/>
      <c r="G86" s="62"/>
      <c r="H86" s="62"/>
      <c r="I86" s="158"/>
      <c r="J86" s="167">
        <f>BK86</f>
        <v>0</v>
      </c>
      <c r="K86" s="62"/>
      <c r="L86" s="60"/>
      <c r="M86" s="83"/>
      <c r="N86" s="84"/>
      <c r="O86" s="84"/>
      <c r="P86" s="168">
        <f>P87+P144+P206</f>
        <v>0</v>
      </c>
      <c r="Q86" s="84"/>
      <c r="R86" s="168">
        <f>R87+R144+R206</f>
        <v>0.16956279999999999</v>
      </c>
      <c r="S86" s="84"/>
      <c r="T86" s="169">
        <f>T87+T144+T206</f>
        <v>1740.1655010000002</v>
      </c>
      <c r="AT86" s="23" t="s">
        <v>71</v>
      </c>
      <c r="AU86" s="23" t="s">
        <v>94</v>
      </c>
      <c r="BK86" s="170">
        <f>BK87+BK144+BK206</f>
        <v>0</v>
      </c>
    </row>
    <row r="87" spans="2:65" s="10" customFormat="1" ht="37.35" customHeight="1">
      <c r="B87" s="171"/>
      <c r="C87" s="172"/>
      <c r="D87" s="173" t="s">
        <v>71</v>
      </c>
      <c r="E87" s="174" t="s">
        <v>119</v>
      </c>
      <c r="F87" s="174" t="s">
        <v>120</v>
      </c>
      <c r="G87" s="172"/>
      <c r="H87" s="172"/>
      <c r="I87" s="175"/>
      <c r="J87" s="176">
        <f>BK87</f>
        <v>0</v>
      </c>
      <c r="K87" s="172"/>
      <c r="L87" s="177"/>
      <c r="M87" s="178"/>
      <c r="N87" s="179"/>
      <c r="O87" s="179"/>
      <c r="P87" s="180">
        <f>P88+P93+P124</f>
        <v>0</v>
      </c>
      <c r="Q87" s="179"/>
      <c r="R87" s="180">
        <f>R88+R93+R124</f>
        <v>0.16956279999999999</v>
      </c>
      <c r="S87" s="179"/>
      <c r="T87" s="181">
        <f>T88+T93+T124</f>
        <v>1619.6533300000001</v>
      </c>
      <c r="AR87" s="182" t="s">
        <v>10</v>
      </c>
      <c r="AT87" s="183" t="s">
        <v>71</v>
      </c>
      <c r="AU87" s="183" t="s">
        <v>72</v>
      </c>
      <c r="AY87" s="182" t="s">
        <v>121</v>
      </c>
      <c r="BK87" s="184">
        <f>BK88+BK93+BK124</f>
        <v>0</v>
      </c>
    </row>
    <row r="88" spans="2:65" s="10" customFormat="1" ht="19.95" customHeight="1">
      <c r="B88" s="171"/>
      <c r="C88" s="172"/>
      <c r="D88" s="185" t="s">
        <v>71</v>
      </c>
      <c r="E88" s="186" t="s">
        <v>10</v>
      </c>
      <c r="F88" s="186" t="s">
        <v>122</v>
      </c>
      <c r="G88" s="172"/>
      <c r="H88" s="172"/>
      <c r="I88" s="175"/>
      <c r="J88" s="187">
        <f>BK88</f>
        <v>0</v>
      </c>
      <c r="K88" s="172"/>
      <c r="L88" s="177"/>
      <c r="M88" s="178"/>
      <c r="N88" s="179"/>
      <c r="O88" s="179"/>
      <c r="P88" s="180">
        <f>SUM(P89:P92)</f>
        <v>0</v>
      </c>
      <c r="Q88" s="179"/>
      <c r="R88" s="180">
        <f>SUM(R89:R92)</f>
        <v>0</v>
      </c>
      <c r="S88" s="179"/>
      <c r="T88" s="181">
        <f>SUM(T89:T92)</f>
        <v>0</v>
      </c>
      <c r="AR88" s="182" t="s">
        <v>10</v>
      </c>
      <c r="AT88" s="183" t="s">
        <v>71</v>
      </c>
      <c r="AU88" s="183" t="s">
        <v>10</v>
      </c>
      <c r="AY88" s="182" t="s">
        <v>121</v>
      </c>
      <c r="BK88" s="184">
        <f>SUM(BK89:BK92)</f>
        <v>0</v>
      </c>
    </row>
    <row r="89" spans="2:65" s="1" customFormat="1" ht="40.200000000000003" customHeight="1">
      <c r="B89" s="40"/>
      <c r="C89" s="188" t="s">
        <v>10</v>
      </c>
      <c r="D89" s="188" t="s">
        <v>123</v>
      </c>
      <c r="E89" s="189" t="s">
        <v>124</v>
      </c>
      <c r="F89" s="190" t="s">
        <v>125</v>
      </c>
      <c r="G89" s="191" t="s">
        <v>126</v>
      </c>
      <c r="H89" s="192">
        <v>1910</v>
      </c>
      <c r="I89" s="193"/>
      <c r="J89" s="192">
        <f>ROUND(I89*H89,0)</f>
        <v>0</v>
      </c>
      <c r="K89" s="190" t="s">
        <v>127</v>
      </c>
      <c r="L89" s="60"/>
      <c r="M89" s="194" t="s">
        <v>22</v>
      </c>
      <c r="N89" s="195" t="s">
        <v>43</v>
      </c>
      <c r="O89" s="41"/>
      <c r="P89" s="196">
        <f>O89*H89</f>
        <v>0</v>
      </c>
      <c r="Q89" s="196">
        <v>0</v>
      </c>
      <c r="R89" s="196">
        <f>Q89*H89</f>
        <v>0</v>
      </c>
      <c r="S89" s="196">
        <v>0</v>
      </c>
      <c r="T89" s="197">
        <f>S89*H89</f>
        <v>0</v>
      </c>
      <c r="AR89" s="23" t="s">
        <v>128</v>
      </c>
      <c r="AT89" s="23" t="s">
        <v>123</v>
      </c>
      <c r="AU89" s="23" t="s">
        <v>81</v>
      </c>
      <c r="AY89" s="23" t="s">
        <v>121</v>
      </c>
      <c r="BE89" s="198">
        <f>IF(N89="základní",J89,0)</f>
        <v>0</v>
      </c>
      <c r="BF89" s="198">
        <f>IF(N89="snížená",J89,0)</f>
        <v>0</v>
      </c>
      <c r="BG89" s="198">
        <f>IF(N89="zákl. přenesená",J89,0)</f>
        <v>0</v>
      </c>
      <c r="BH89" s="198">
        <f>IF(N89="sníž. přenesená",J89,0)</f>
        <v>0</v>
      </c>
      <c r="BI89" s="198">
        <f>IF(N89="nulová",J89,0)</f>
        <v>0</v>
      </c>
      <c r="BJ89" s="23" t="s">
        <v>10</v>
      </c>
      <c r="BK89" s="198">
        <f>ROUND(I89*H89,0)</f>
        <v>0</v>
      </c>
      <c r="BL89" s="23" t="s">
        <v>128</v>
      </c>
      <c r="BM89" s="23" t="s">
        <v>129</v>
      </c>
    </row>
    <row r="90" spans="2:65" s="1" customFormat="1" ht="108">
      <c r="B90" s="40"/>
      <c r="C90" s="62"/>
      <c r="D90" s="199" t="s">
        <v>130</v>
      </c>
      <c r="E90" s="62"/>
      <c r="F90" s="200" t="s">
        <v>131</v>
      </c>
      <c r="G90" s="62"/>
      <c r="H90" s="62"/>
      <c r="I90" s="158"/>
      <c r="J90" s="62"/>
      <c r="K90" s="62"/>
      <c r="L90" s="60"/>
      <c r="M90" s="201"/>
      <c r="N90" s="41"/>
      <c r="O90" s="41"/>
      <c r="P90" s="41"/>
      <c r="Q90" s="41"/>
      <c r="R90" s="41"/>
      <c r="S90" s="41"/>
      <c r="T90" s="77"/>
      <c r="AT90" s="23" t="s">
        <v>130</v>
      </c>
      <c r="AU90" s="23" t="s">
        <v>81</v>
      </c>
    </row>
    <row r="91" spans="2:65" s="11" customFormat="1" ht="12">
      <c r="B91" s="202"/>
      <c r="C91" s="203"/>
      <c r="D91" s="199" t="s">
        <v>132</v>
      </c>
      <c r="E91" s="204" t="s">
        <v>22</v>
      </c>
      <c r="F91" s="205" t="s">
        <v>133</v>
      </c>
      <c r="G91" s="203"/>
      <c r="H91" s="206" t="s">
        <v>22</v>
      </c>
      <c r="I91" s="207"/>
      <c r="J91" s="203"/>
      <c r="K91" s="203"/>
      <c r="L91" s="208"/>
      <c r="M91" s="209"/>
      <c r="N91" s="210"/>
      <c r="O91" s="210"/>
      <c r="P91" s="210"/>
      <c r="Q91" s="210"/>
      <c r="R91" s="210"/>
      <c r="S91" s="210"/>
      <c r="T91" s="211"/>
      <c r="AT91" s="212" t="s">
        <v>132</v>
      </c>
      <c r="AU91" s="212" t="s">
        <v>81</v>
      </c>
      <c r="AV91" s="11" t="s">
        <v>10</v>
      </c>
      <c r="AW91" s="11" t="s">
        <v>35</v>
      </c>
      <c r="AX91" s="11" t="s">
        <v>72</v>
      </c>
      <c r="AY91" s="212" t="s">
        <v>121</v>
      </c>
    </row>
    <row r="92" spans="2:65" s="12" customFormat="1" ht="12">
      <c r="B92" s="213"/>
      <c r="C92" s="214"/>
      <c r="D92" s="199" t="s">
        <v>132</v>
      </c>
      <c r="E92" s="215" t="s">
        <v>22</v>
      </c>
      <c r="F92" s="216" t="s">
        <v>134</v>
      </c>
      <c r="G92" s="214"/>
      <c r="H92" s="217">
        <v>1910</v>
      </c>
      <c r="I92" s="218"/>
      <c r="J92" s="214"/>
      <c r="K92" s="214"/>
      <c r="L92" s="219"/>
      <c r="M92" s="220"/>
      <c r="N92" s="221"/>
      <c r="O92" s="221"/>
      <c r="P92" s="221"/>
      <c r="Q92" s="221"/>
      <c r="R92" s="221"/>
      <c r="S92" s="221"/>
      <c r="T92" s="222"/>
      <c r="AT92" s="223" t="s">
        <v>132</v>
      </c>
      <c r="AU92" s="223" t="s">
        <v>81</v>
      </c>
      <c r="AV92" s="12" t="s">
        <v>81</v>
      </c>
      <c r="AW92" s="12" t="s">
        <v>35</v>
      </c>
      <c r="AX92" s="12" t="s">
        <v>10</v>
      </c>
      <c r="AY92" s="223" t="s">
        <v>121</v>
      </c>
    </row>
    <row r="93" spans="2:65" s="10" customFormat="1" ht="29.85" customHeight="1">
      <c r="B93" s="171"/>
      <c r="C93" s="172"/>
      <c r="D93" s="185" t="s">
        <v>71</v>
      </c>
      <c r="E93" s="186" t="s">
        <v>135</v>
      </c>
      <c r="F93" s="186" t="s">
        <v>136</v>
      </c>
      <c r="G93" s="172"/>
      <c r="H93" s="172"/>
      <c r="I93" s="175"/>
      <c r="J93" s="187">
        <f>BK93</f>
        <v>0</v>
      </c>
      <c r="K93" s="172"/>
      <c r="L93" s="177"/>
      <c r="M93" s="178"/>
      <c r="N93" s="179"/>
      <c r="O93" s="179"/>
      <c r="P93" s="180">
        <f>SUM(P94:P123)</f>
        <v>0</v>
      </c>
      <c r="Q93" s="179"/>
      <c r="R93" s="180">
        <f>SUM(R94:R123)</f>
        <v>0.16956279999999999</v>
      </c>
      <c r="S93" s="179"/>
      <c r="T93" s="181">
        <f>SUM(T94:T123)</f>
        <v>1619.6533300000001</v>
      </c>
      <c r="AR93" s="182" t="s">
        <v>10</v>
      </c>
      <c r="AT93" s="183" t="s">
        <v>71</v>
      </c>
      <c r="AU93" s="183" t="s">
        <v>10</v>
      </c>
      <c r="AY93" s="182" t="s">
        <v>121</v>
      </c>
      <c r="BK93" s="184">
        <f>SUM(BK94:BK123)</f>
        <v>0</v>
      </c>
    </row>
    <row r="94" spans="2:65" s="1" customFormat="1" ht="28.8" customHeight="1">
      <c r="B94" s="40"/>
      <c r="C94" s="188" t="s">
        <v>81</v>
      </c>
      <c r="D94" s="188" t="s">
        <v>123</v>
      </c>
      <c r="E94" s="189" t="s">
        <v>137</v>
      </c>
      <c r="F94" s="190" t="s">
        <v>138</v>
      </c>
      <c r="G94" s="191" t="s">
        <v>126</v>
      </c>
      <c r="H94" s="192">
        <v>239.5</v>
      </c>
      <c r="I94" s="193"/>
      <c r="J94" s="192">
        <f>ROUND(I94*H94,0)</f>
        <v>0</v>
      </c>
      <c r="K94" s="190" t="s">
        <v>127</v>
      </c>
      <c r="L94" s="60"/>
      <c r="M94" s="194" t="s">
        <v>22</v>
      </c>
      <c r="N94" s="195" t="s">
        <v>43</v>
      </c>
      <c r="O94" s="41"/>
      <c r="P94" s="196">
        <f>O94*H94</f>
        <v>0</v>
      </c>
      <c r="Q94" s="196">
        <v>1.2999999999999999E-4</v>
      </c>
      <c r="R94" s="196">
        <f>Q94*H94</f>
        <v>3.1134999999999996E-2</v>
      </c>
      <c r="S94" s="196">
        <v>0</v>
      </c>
      <c r="T94" s="197">
        <f>S94*H94</f>
        <v>0</v>
      </c>
      <c r="AR94" s="23" t="s">
        <v>128</v>
      </c>
      <c r="AT94" s="23" t="s">
        <v>123</v>
      </c>
      <c r="AU94" s="23" t="s">
        <v>81</v>
      </c>
      <c r="AY94" s="23" t="s">
        <v>121</v>
      </c>
      <c r="BE94" s="198">
        <f>IF(N94="základní",J94,0)</f>
        <v>0</v>
      </c>
      <c r="BF94" s="198">
        <f>IF(N94="snížená",J94,0)</f>
        <v>0</v>
      </c>
      <c r="BG94" s="198">
        <f>IF(N94="zákl. přenesená",J94,0)</f>
        <v>0</v>
      </c>
      <c r="BH94" s="198">
        <f>IF(N94="sníž. přenesená",J94,0)</f>
        <v>0</v>
      </c>
      <c r="BI94" s="198">
        <f>IF(N94="nulová",J94,0)</f>
        <v>0</v>
      </c>
      <c r="BJ94" s="23" t="s">
        <v>10</v>
      </c>
      <c r="BK94" s="198">
        <f>ROUND(I94*H94,0)</f>
        <v>0</v>
      </c>
      <c r="BL94" s="23" t="s">
        <v>128</v>
      </c>
      <c r="BM94" s="23" t="s">
        <v>139</v>
      </c>
    </row>
    <row r="95" spans="2:65" s="1" customFormat="1" ht="60">
      <c r="B95" s="40"/>
      <c r="C95" s="62"/>
      <c r="D95" s="199" t="s">
        <v>130</v>
      </c>
      <c r="E95" s="62"/>
      <c r="F95" s="200" t="s">
        <v>140</v>
      </c>
      <c r="G95" s="62"/>
      <c r="H95" s="62"/>
      <c r="I95" s="158"/>
      <c r="J95" s="62"/>
      <c r="K95" s="62"/>
      <c r="L95" s="60"/>
      <c r="M95" s="201"/>
      <c r="N95" s="41"/>
      <c r="O95" s="41"/>
      <c r="P95" s="41"/>
      <c r="Q95" s="41"/>
      <c r="R95" s="41"/>
      <c r="S95" s="41"/>
      <c r="T95" s="77"/>
      <c r="AT95" s="23" t="s">
        <v>130</v>
      </c>
      <c r="AU95" s="23" t="s">
        <v>81</v>
      </c>
    </row>
    <row r="96" spans="2:65" s="11" customFormat="1" ht="12">
      <c r="B96" s="202"/>
      <c r="C96" s="203"/>
      <c r="D96" s="199" t="s">
        <v>132</v>
      </c>
      <c r="E96" s="204" t="s">
        <v>22</v>
      </c>
      <c r="F96" s="205" t="s">
        <v>141</v>
      </c>
      <c r="G96" s="203"/>
      <c r="H96" s="206" t="s">
        <v>22</v>
      </c>
      <c r="I96" s="207"/>
      <c r="J96" s="203"/>
      <c r="K96" s="203"/>
      <c r="L96" s="208"/>
      <c r="M96" s="209"/>
      <c r="N96" s="210"/>
      <c r="O96" s="210"/>
      <c r="P96" s="210"/>
      <c r="Q96" s="210"/>
      <c r="R96" s="210"/>
      <c r="S96" s="210"/>
      <c r="T96" s="211"/>
      <c r="AT96" s="212" t="s">
        <v>132</v>
      </c>
      <c r="AU96" s="212" t="s">
        <v>81</v>
      </c>
      <c r="AV96" s="11" t="s">
        <v>10</v>
      </c>
      <c r="AW96" s="11" t="s">
        <v>35</v>
      </c>
      <c r="AX96" s="11" t="s">
        <v>72</v>
      </c>
      <c r="AY96" s="212" t="s">
        <v>121</v>
      </c>
    </row>
    <row r="97" spans="2:65" s="12" customFormat="1" ht="12">
      <c r="B97" s="213"/>
      <c r="C97" s="214"/>
      <c r="D97" s="224" t="s">
        <v>132</v>
      </c>
      <c r="E97" s="225" t="s">
        <v>22</v>
      </c>
      <c r="F97" s="226" t="s">
        <v>142</v>
      </c>
      <c r="G97" s="214"/>
      <c r="H97" s="227">
        <v>239.5</v>
      </c>
      <c r="I97" s="218"/>
      <c r="J97" s="214"/>
      <c r="K97" s="214"/>
      <c r="L97" s="219"/>
      <c r="M97" s="220"/>
      <c r="N97" s="221"/>
      <c r="O97" s="221"/>
      <c r="P97" s="221"/>
      <c r="Q97" s="221"/>
      <c r="R97" s="221"/>
      <c r="S97" s="221"/>
      <c r="T97" s="222"/>
      <c r="AT97" s="223" t="s">
        <v>132</v>
      </c>
      <c r="AU97" s="223" t="s">
        <v>81</v>
      </c>
      <c r="AV97" s="12" t="s">
        <v>81</v>
      </c>
      <c r="AW97" s="12" t="s">
        <v>35</v>
      </c>
      <c r="AX97" s="12" t="s">
        <v>10</v>
      </c>
      <c r="AY97" s="223" t="s">
        <v>121</v>
      </c>
    </row>
    <row r="98" spans="2:65" s="1" customFormat="1" ht="28.8" customHeight="1">
      <c r="B98" s="40"/>
      <c r="C98" s="188" t="s">
        <v>143</v>
      </c>
      <c r="D98" s="188" t="s">
        <v>123</v>
      </c>
      <c r="E98" s="189" t="s">
        <v>144</v>
      </c>
      <c r="F98" s="190" t="s">
        <v>145</v>
      </c>
      <c r="G98" s="191" t="s">
        <v>126</v>
      </c>
      <c r="H98" s="192">
        <v>659.18</v>
      </c>
      <c r="I98" s="193"/>
      <c r="J98" s="192">
        <f>ROUND(I98*H98,0)</f>
        <v>0</v>
      </c>
      <c r="K98" s="190" t="s">
        <v>127</v>
      </c>
      <c r="L98" s="60"/>
      <c r="M98" s="194" t="s">
        <v>22</v>
      </c>
      <c r="N98" s="195" t="s">
        <v>43</v>
      </c>
      <c r="O98" s="41"/>
      <c r="P98" s="196">
        <f>O98*H98</f>
        <v>0</v>
      </c>
      <c r="Q98" s="196">
        <v>2.1000000000000001E-4</v>
      </c>
      <c r="R98" s="196">
        <f>Q98*H98</f>
        <v>0.13842779999999999</v>
      </c>
      <c r="S98" s="196">
        <v>0</v>
      </c>
      <c r="T98" s="197">
        <f>S98*H98</f>
        <v>0</v>
      </c>
      <c r="AR98" s="23" t="s">
        <v>128</v>
      </c>
      <c r="AT98" s="23" t="s">
        <v>123</v>
      </c>
      <c r="AU98" s="23" t="s">
        <v>81</v>
      </c>
      <c r="AY98" s="23" t="s">
        <v>121</v>
      </c>
      <c r="BE98" s="198">
        <f>IF(N98="základní",J98,0)</f>
        <v>0</v>
      </c>
      <c r="BF98" s="198">
        <f>IF(N98="snížená",J98,0)</f>
        <v>0</v>
      </c>
      <c r="BG98" s="198">
        <f>IF(N98="zákl. přenesená",J98,0)</f>
        <v>0</v>
      </c>
      <c r="BH98" s="198">
        <f>IF(N98="sníž. přenesená",J98,0)</f>
        <v>0</v>
      </c>
      <c r="BI98" s="198">
        <f>IF(N98="nulová",J98,0)</f>
        <v>0</v>
      </c>
      <c r="BJ98" s="23" t="s">
        <v>10</v>
      </c>
      <c r="BK98" s="198">
        <f>ROUND(I98*H98,0)</f>
        <v>0</v>
      </c>
      <c r="BL98" s="23" t="s">
        <v>128</v>
      </c>
      <c r="BM98" s="23" t="s">
        <v>146</v>
      </c>
    </row>
    <row r="99" spans="2:65" s="1" customFormat="1" ht="60">
      <c r="B99" s="40"/>
      <c r="C99" s="62"/>
      <c r="D99" s="199" t="s">
        <v>130</v>
      </c>
      <c r="E99" s="62"/>
      <c r="F99" s="200" t="s">
        <v>140</v>
      </c>
      <c r="G99" s="62"/>
      <c r="H99" s="62"/>
      <c r="I99" s="158"/>
      <c r="J99" s="62"/>
      <c r="K99" s="62"/>
      <c r="L99" s="60"/>
      <c r="M99" s="201"/>
      <c r="N99" s="41"/>
      <c r="O99" s="41"/>
      <c r="P99" s="41"/>
      <c r="Q99" s="41"/>
      <c r="R99" s="41"/>
      <c r="S99" s="41"/>
      <c r="T99" s="77"/>
      <c r="AT99" s="23" t="s">
        <v>130</v>
      </c>
      <c r="AU99" s="23" t="s">
        <v>81</v>
      </c>
    </row>
    <row r="100" spans="2:65" s="11" customFormat="1" ht="12">
      <c r="B100" s="202"/>
      <c r="C100" s="203"/>
      <c r="D100" s="199" t="s">
        <v>132</v>
      </c>
      <c r="E100" s="204" t="s">
        <v>22</v>
      </c>
      <c r="F100" s="205" t="s">
        <v>147</v>
      </c>
      <c r="G100" s="203"/>
      <c r="H100" s="206" t="s">
        <v>22</v>
      </c>
      <c r="I100" s="207"/>
      <c r="J100" s="203"/>
      <c r="K100" s="203"/>
      <c r="L100" s="208"/>
      <c r="M100" s="209"/>
      <c r="N100" s="210"/>
      <c r="O100" s="210"/>
      <c r="P100" s="210"/>
      <c r="Q100" s="210"/>
      <c r="R100" s="210"/>
      <c r="S100" s="210"/>
      <c r="T100" s="211"/>
      <c r="AT100" s="212" t="s">
        <v>132</v>
      </c>
      <c r="AU100" s="212" t="s">
        <v>81</v>
      </c>
      <c r="AV100" s="11" t="s">
        <v>10</v>
      </c>
      <c r="AW100" s="11" t="s">
        <v>35</v>
      </c>
      <c r="AX100" s="11" t="s">
        <v>72</v>
      </c>
      <c r="AY100" s="212" t="s">
        <v>121</v>
      </c>
    </row>
    <row r="101" spans="2:65" s="12" customFormat="1" ht="12">
      <c r="B101" s="213"/>
      <c r="C101" s="214"/>
      <c r="D101" s="224" t="s">
        <v>132</v>
      </c>
      <c r="E101" s="225" t="s">
        <v>22</v>
      </c>
      <c r="F101" s="226" t="s">
        <v>148</v>
      </c>
      <c r="G101" s="214"/>
      <c r="H101" s="227">
        <v>659.18</v>
      </c>
      <c r="I101" s="218"/>
      <c r="J101" s="214"/>
      <c r="K101" s="214"/>
      <c r="L101" s="219"/>
      <c r="M101" s="220"/>
      <c r="N101" s="221"/>
      <c r="O101" s="221"/>
      <c r="P101" s="221"/>
      <c r="Q101" s="221"/>
      <c r="R101" s="221"/>
      <c r="S101" s="221"/>
      <c r="T101" s="222"/>
      <c r="AT101" s="223" t="s">
        <v>132</v>
      </c>
      <c r="AU101" s="223" t="s">
        <v>81</v>
      </c>
      <c r="AV101" s="12" t="s">
        <v>81</v>
      </c>
      <c r="AW101" s="12" t="s">
        <v>35</v>
      </c>
      <c r="AX101" s="12" t="s">
        <v>10</v>
      </c>
      <c r="AY101" s="223" t="s">
        <v>121</v>
      </c>
    </row>
    <row r="102" spans="2:65" s="1" customFormat="1" ht="20.399999999999999" customHeight="1">
      <c r="B102" s="40"/>
      <c r="C102" s="188" t="s">
        <v>128</v>
      </c>
      <c r="D102" s="188" t="s">
        <v>123</v>
      </c>
      <c r="E102" s="189" t="s">
        <v>149</v>
      </c>
      <c r="F102" s="190" t="s">
        <v>150</v>
      </c>
      <c r="G102" s="191" t="s">
        <v>151</v>
      </c>
      <c r="H102" s="192">
        <v>1</v>
      </c>
      <c r="I102" s="193"/>
      <c r="J102" s="192">
        <f>ROUND(I102*H102,0)</f>
        <v>0</v>
      </c>
      <c r="K102" s="190" t="s">
        <v>22</v>
      </c>
      <c r="L102" s="60"/>
      <c r="M102" s="194" t="s">
        <v>22</v>
      </c>
      <c r="N102" s="195" t="s">
        <v>43</v>
      </c>
      <c r="O102" s="41"/>
      <c r="P102" s="196">
        <f>O102*H102</f>
        <v>0</v>
      </c>
      <c r="Q102" s="196">
        <v>0</v>
      </c>
      <c r="R102" s="196">
        <f>Q102*H102</f>
        <v>0</v>
      </c>
      <c r="S102" s="196">
        <v>0</v>
      </c>
      <c r="T102" s="197">
        <f>S102*H102</f>
        <v>0</v>
      </c>
      <c r="AR102" s="23" t="s">
        <v>128</v>
      </c>
      <c r="AT102" s="23" t="s">
        <v>123</v>
      </c>
      <c r="AU102" s="23" t="s">
        <v>81</v>
      </c>
      <c r="AY102" s="23" t="s">
        <v>121</v>
      </c>
      <c r="BE102" s="198">
        <f>IF(N102="základní",J102,0)</f>
        <v>0</v>
      </c>
      <c r="BF102" s="198">
        <f>IF(N102="snížená",J102,0)</f>
        <v>0</v>
      </c>
      <c r="BG102" s="198">
        <f>IF(N102="zákl. přenesená",J102,0)</f>
        <v>0</v>
      </c>
      <c r="BH102" s="198">
        <f>IF(N102="sníž. přenesená",J102,0)</f>
        <v>0</v>
      </c>
      <c r="BI102" s="198">
        <f>IF(N102="nulová",J102,0)</f>
        <v>0</v>
      </c>
      <c r="BJ102" s="23" t="s">
        <v>10</v>
      </c>
      <c r="BK102" s="198">
        <f>ROUND(I102*H102,0)</f>
        <v>0</v>
      </c>
      <c r="BL102" s="23" t="s">
        <v>128</v>
      </c>
      <c r="BM102" s="23" t="s">
        <v>152</v>
      </c>
    </row>
    <row r="103" spans="2:65" s="1" customFormat="1" ht="20.399999999999999" customHeight="1">
      <c r="B103" s="40"/>
      <c r="C103" s="188" t="s">
        <v>153</v>
      </c>
      <c r="D103" s="188" t="s">
        <v>123</v>
      </c>
      <c r="E103" s="189" t="s">
        <v>154</v>
      </c>
      <c r="F103" s="190" t="s">
        <v>155</v>
      </c>
      <c r="G103" s="191" t="s">
        <v>156</v>
      </c>
      <c r="H103" s="192">
        <v>1</v>
      </c>
      <c r="I103" s="193"/>
      <c r="J103" s="192">
        <f>ROUND(I103*H103,0)</f>
        <v>0</v>
      </c>
      <c r="K103" s="190" t="s">
        <v>22</v>
      </c>
      <c r="L103" s="60"/>
      <c r="M103" s="194" t="s">
        <v>22</v>
      </c>
      <c r="N103" s="195" t="s">
        <v>43</v>
      </c>
      <c r="O103" s="41"/>
      <c r="P103" s="196">
        <f>O103*H103</f>
        <v>0</v>
      </c>
      <c r="Q103" s="196">
        <v>0</v>
      </c>
      <c r="R103" s="196">
        <f>Q103*H103</f>
        <v>0</v>
      </c>
      <c r="S103" s="196">
        <v>0</v>
      </c>
      <c r="T103" s="197">
        <f>S103*H103</f>
        <v>0</v>
      </c>
      <c r="AR103" s="23" t="s">
        <v>128</v>
      </c>
      <c r="AT103" s="23" t="s">
        <v>123</v>
      </c>
      <c r="AU103" s="23" t="s">
        <v>81</v>
      </c>
      <c r="AY103" s="23" t="s">
        <v>121</v>
      </c>
      <c r="BE103" s="198">
        <f>IF(N103="základní",J103,0)</f>
        <v>0</v>
      </c>
      <c r="BF103" s="198">
        <f>IF(N103="snížená",J103,0)</f>
        <v>0</v>
      </c>
      <c r="BG103" s="198">
        <f>IF(N103="zákl. přenesená",J103,0)</f>
        <v>0</v>
      </c>
      <c r="BH103" s="198">
        <f>IF(N103="sníž. přenesená",J103,0)</f>
        <v>0</v>
      </c>
      <c r="BI103" s="198">
        <f>IF(N103="nulová",J103,0)</f>
        <v>0</v>
      </c>
      <c r="BJ103" s="23" t="s">
        <v>10</v>
      </c>
      <c r="BK103" s="198">
        <f>ROUND(I103*H103,0)</f>
        <v>0</v>
      </c>
      <c r="BL103" s="23" t="s">
        <v>128</v>
      </c>
      <c r="BM103" s="23" t="s">
        <v>157</v>
      </c>
    </row>
    <row r="104" spans="2:65" s="1" customFormat="1" ht="20.399999999999999" customHeight="1">
      <c r="B104" s="40"/>
      <c r="C104" s="188" t="s">
        <v>158</v>
      </c>
      <c r="D104" s="188" t="s">
        <v>123</v>
      </c>
      <c r="E104" s="189" t="s">
        <v>159</v>
      </c>
      <c r="F104" s="190" t="s">
        <v>160</v>
      </c>
      <c r="G104" s="191" t="s">
        <v>156</v>
      </c>
      <c r="H104" s="192">
        <v>1</v>
      </c>
      <c r="I104" s="193"/>
      <c r="J104" s="192">
        <f>ROUND(I104*H104,0)</f>
        <v>0</v>
      </c>
      <c r="K104" s="190" t="s">
        <v>22</v>
      </c>
      <c r="L104" s="60"/>
      <c r="M104" s="194" t="s">
        <v>22</v>
      </c>
      <c r="N104" s="195" t="s">
        <v>43</v>
      </c>
      <c r="O104" s="41"/>
      <c r="P104" s="196">
        <f>O104*H104</f>
        <v>0</v>
      </c>
      <c r="Q104" s="196">
        <v>0</v>
      </c>
      <c r="R104" s="196">
        <f>Q104*H104</f>
        <v>0</v>
      </c>
      <c r="S104" s="196">
        <v>0</v>
      </c>
      <c r="T104" s="197">
        <f>S104*H104</f>
        <v>0</v>
      </c>
      <c r="AR104" s="23" t="s">
        <v>128</v>
      </c>
      <c r="AT104" s="23" t="s">
        <v>123</v>
      </c>
      <c r="AU104" s="23" t="s">
        <v>81</v>
      </c>
      <c r="AY104" s="23" t="s">
        <v>121</v>
      </c>
      <c r="BE104" s="198">
        <f>IF(N104="základní",J104,0)</f>
        <v>0</v>
      </c>
      <c r="BF104" s="198">
        <f>IF(N104="snížená",J104,0)</f>
        <v>0</v>
      </c>
      <c r="BG104" s="198">
        <f>IF(N104="zákl. přenesená",J104,0)</f>
        <v>0</v>
      </c>
      <c r="BH104" s="198">
        <f>IF(N104="sníž. přenesená",J104,0)</f>
        <v>0</v>
      </c>
      <c r="BI104" s="198">
        <f>IF(N104="nulová",J104,0)</f>
        <v>0</v>
      </c>
      <c r="BJ104" s="23" t="s">
        <v>10</v>
      </c>
      <c r="BK104" s="198">
        <f>ROUND(I104*H104,0)</f>
        <v>0</v>
      </c>
      <c r="BL104" s="23" t="s">
        <v>128</v>
      </c>
      <c r="BM104" s="23" t="s">
        <v>161</v>
      </c>
    </row>
    <row r="105" spans="2:65" s="1" customFormat="1" ht="28.8" customHeight="1">
      <c r="B105" s="40"/>
      <c r="C105" s="188" t="s">
        <v>162</v>
      </c>
      <c r="D105" s="188" t="s">
        <v>123</v>
      </c>
      <c r="E105" s="189" t="s">
        <v>163</v>
      </c>
      <c r="F105" s="190" t="s">
        <v>164</v>
      </c>
      <c r="G105" s="191" t="s">
        <v>126</v>
      </c>
      <c r="H105" s="192">
        <v>25.92</v>
      </c>
      <c r="I105" s="193"/>
      <c r="J105" s="192">
        <f>ROUND(I105*H105,0)</f>
        <v>0</v>
      </c>
      <c r="K105" s="190" t="s">
        <v>127</v>
      </c>
      <c r="L105" s="60"/>
      <c r="M105" s="194" t="s">
        <v>22</v>
      </c>
      <c r="N105" s="195" t="s">
        <v>43</v>
      </c>
      <c r="O105" s="41"/>
      <c r="P105" s="196">
        <f>O105*H105</f>
        <v>0</v>
      </c>
      <c r="Q105" s="196">
        <v>0</v>
      </c>
      <c r="R105" s="196">
        <f>Q105*H105</f>
        <v>0</v>
      </c>
      <c r="S105" s="196">
        <v>5.5E-2</v>
      </c>
      <c r="T105" s="197">
        <f>S105*H105</f>
        <v>1.4256000000000002</v>
      </c>
      <c r="AR105" s="23" t="s">
        <v>128</v>
      </c>
      <c r="AT105" s="23" t="s">
        <v>123</v>
      </c>
      <c r="AU105" s="23" t="s">
        <v>81</v>
      </c>
      <c r="AY105" s="23" t="s">
        <v>121</v>
      </c>
      <c r="BE105" s="198">
        <f>IF(N105="základní",J105,0)</f>
        <v>0</v>
      </c>
      <c r="BF105" s="198">
        <f>IF(N105="snížená",J105,0)</f>
        <v>0</v>
      </c>
      <c r="BG105" s="198">
        <f>IF(N105="zákl. přenesená",J105,0)</f>
        <v>0</v>
      </c>
      <c r="BH105" s="198">
        <f>IF(N105="sníž. přenesená",J105,0)</f>
        <v>0</v>
      </c>
      <c r="BI105" s="198">
        <f>IF(N105="nulová",J105,0)</f>
        <v>0</v>
      </c>
      <c r="BJ105" s="23" t="s">
        <v>10</v>
      </c>
      <c r="BK105" s="198">
        <f>ROUND(I105*H105,0)</f>
        <v>0</v>
      </c>
      <c r="BL105" s="23" t="s">
        <v>128</v>
      </c>
      <c r="BM105" s="23" t="s">
        <v>165</v>
      </c>
    </row>
    <row r="106" spans="2:65" s="11" customFormat="1" ht="12">
      <c r="B106" s="202"/>
      <c r="C106" s="203"/>
      <c r="D106" s="199" t="s">
        <v>132</v>
      </c>
      <c r="E106" s="204" t="s">
        <v>22</v>
      </c>
      <c r="F106" s="205" t="s">
        <v>166</v>
      </c>
      <c r="G106" s="203"/>
      <c r="H106" s="206" t="s">
        <v>22</v>
      </c>
      <c r="I106" s="207"/>
      <c r="J106" s="203"/>
      <c r="K106" s="203"/>
      <c r="L106" s="208"/>
      <c r="M106" s="209"/>
      <c r="N106" s="210"/>
      <c r="O106" s="210"/>
      <c r="P106" s="210"/>
      <c r="Q106" s="210"/>
      <c r="R106" s="210"/>
      <c r="S106" s="210"/>
      <c r="T106" s="211"/>
      <c r="AT106" s="212" t="s">
        <v>132</v>
      </c>
      <c r="AU106" s="212" t="s">
        <v>81</v>
      </c>
      <c r="AV106" s="11" t="s">
        <v>10</v>
      </c>
      <c r="AW106" s="11" t="s">
        <v>35</v>
      </c>
      <c r="AX106" s="11" t="s">
        <v>72</v>
      </c>
      <c r="AY106" s="212" t="s">
        <v>121</v>
      </c>
    </row>
    <row r="107" spans="2:65" s="12" customFormat="1" ht="12">
      <c r="B107" s="213"/>
      <c r="C107" s="214"/>
      <c r="D107" s="224" t="s">
        <v>132</v>
      </c>
      <c r="E107" s="225" t="s">
        <v>22</v>
      </c>
      <c r="F107" s="226" t="s">
        <v>167</v>
      </c>
      <c r="G107" s="214"/>
      <c r="H107" s="227">
        <v>25.92</v>
      </c>
      <c r="I107" s="218"/>
      <c r="J107" s="214"/>
      <c r="K107" s="214"/>
      <c r="L107" s="219"/>
      <c r="M107" s="220"/>
      <c r="N107" s="221"/>
      <c r="O107" s="221"/>
      <c r="P107" s="221"/>
      <c r="Q107" s="221"/>
      <c r="R107" s="221"/>
      <c r="S107" s="221"/>
      <c r="T107" s="222"/>
      <c r="AT107" s="223" t="s">
        <v>132</v>
      </c>
      <c r="AU107" s="223" t="s">
        <v>81</v>
      </c>
      <c r="AV107" s="12" t="s">
        <v>81</v>
      </c>
      <c r="AW107" s="12" t="s">
        <v>35</v>
      </c>
      <c r="AX107" s="12" t="s">
        <v>10</v>
      </c>
      <c r="AY107" s="223" t="s">
        <v>121</v>
      </c>
    </row>
    <row r="108" spans="2:65" s="1" customFormat="1" ht="20.399999999999999" customHeight="1">
      <c r="B108" s="40"/>
      <c r="C108" s="188" t="s">
        <v>168</v>
      </c>
      <c r="D108" s="188" t="s">
        <v>123</v>
      </c>
      <c r="E108" s="189" t="s">
        <v>169</v>
      </c>
      <c r="F108" s="190" t="s">
        <v>170</v>
      </c>
      <c r="G108" s="191" t="s">
        <v>171</v>
      </c>
      <c r="H108" s="192">
        <v>184.57</v>
      </c>
      <c r="I108" s="193"/>
      <c r="J108" s="192">
        <f>ROUND(I108*H108,0)</f>
        <v>0</v>
      </c>
      <c r="K108" s="190" t="s">
        <v>127</v>
      </c>
      <c r="L108" s="60"/>
      <c r="M108" s="194" t="s">
        <v>22</v>
      </c>
      <c r="N108" s="195" t="s">
        <v>43</v>
      </c>
      <c r="O108" s="41"/>
      <c r="P108" s="196">
        <f>O108*H108</f>
        <v>0</v>
      </c>
      <c r="Q108" s="196">
        <v>0</v>
      </c>
      <c r="R108" s="196">
        <f>Q108*H108</f>
        <v>0</v>
      </c>
      <c r="S108" s="196">
        <v>1.6</v>
      </c>
      <c r="T108" s="197">
        <f>S108*H108</f>
        <v>295.31200000000001</v>
      </c>
      <c r="AR108" s="23" t="s">
        <v>128</v>
      </c>
      <c r="AT108" s="23" t="s">
        <v>123</v>
      </c>
      <c r="AU108" s="23" t="s">
        <v>81</v>
      </c>
      <c r="AY108" s="23" t="s">
        <v>121</v>
      </c>
      <c r="BE108" s="198">
        <f>IF(N108="základní",J108,0)</f>
        <v>0</v>
      </c>
      <c r="BF108" s="198">
        <f>IF(N108="snížená",J108,0)</f>
        <v>0</v>
      </c>
      <c r="BG108" s="198">
        <f>IF(N108="zákl. přenesená",J108,0)</f>
        <v>0</v>
      </c>
      <c r="BH108" s="198">
        <f>IF(N108="sníž. přenesená",J108,0)</f>
        <v>0</v>
      </c>
      <c r="BI108" s="198">
        <f>IF(N108="nulová",J108,0)</f>
        <v>0</v>
      </c>
      <c r="BJ108" s="23" t="s">
        <v>10</v>
      </c>
      <c r="BK108" s="198">
        <f>ROUND(I108*H108,0)</f>
        <v>0</v>
      </c>
      <c r="BL108" s="23" t="s">
        <v>128</v>
      </c>
      <c r="BM108" s="23" t="s">
        <v>172</v>
      </c>
    </row>
    <row r="109" spans="2:65" s="11" customFormat="1" ht="12">
      <c r="B109" s="202"/>
      <c r="C109" s="203"/>
      <c r="D109" s="199" t="s">
        <v>132</v>
      </c>
      <c r="E109" s="204" t="s">
        <v>22</v>
      </c>
      <c r="F109" s="205" t="s">
        <v>173</v>
      </c>
      <c r="G109" s="203"/>
      <c r="H109" s="206" t="s">
        <v>22</v>
      </c>
      <c r="I109" s="207"/>
      <c r="J109" s="203"/>
      <c r="K109" s="203"/>
      <c r="L109" s="208"/>
      <c r="M109" s="209"/>
      <c r="N109" s="210"/>
      <c r="O109" s="210"/>
      <c r="P109" s="210"/>
      <c r="Q109" s="210"/>
      <c r="R109" s="210"/>
      <c r="S109" s="210"/>
      <c r="T109" s="211"/>
      <c r="AT109" s="212" t="s">
        <v>132</v>
      </c>
      <c r="AU109" s="212" t="s">
        <v>81</v>
      </c>
      <c r="AV109" s="11" t="s">
        <v>10</v>
      </c>
      <c r="AW109" s="11" t="s">
        <v>35</v>
      </c>
      <c r="AX109" s="11" t="s">
        <v>72</v>
      </c>
      <c r="AY109" s="212" t="s">
        <v>121</v>
      </c>
    </row>
    <row r="110" spans="2:65" s="12" customFormat="1" ht="12">
      <c r="B110" s="213"/>
      <c r="C110" s="214"/>
      <c r="D110" s="224" t="s">
        <v>132</v>
      </c>
      <c r="E110" s="225" t="s">
        <v>22</v>
      </c>
      <c r="F110" s="226" t="s">
        <v>174</v>
      </c>
      <c r="G110" s="214"/>
      <c r="H110" s="227">
        <v>184.57</v>
      </c>
      <c r="I110" s="218"/>
      <c r="J110" s="214"/>
      <c r="K110" s="214"/>
      <c r="L110" s="219"/>
      <c r="M110" s="220"/>
      <c r="N110" s="221"/>
      <c r="O110" s="221"/>
      <c r="P110" s="221"/>
      <c r="Q110" s="221"/>
      <c r="R110" s="221"/>
      <c r="S110" s="221"/>
      <c r="T110" s="222"/>
      <c r="AT110" s="223" t="s">
        <v>132</v>
      </c>
      <c r="AU110" s="223" t="s">
        <v>81</v>
      </c>
      <c r="AV110" s="12" t="s">
        <v>81</v>
      </c>
      <c r="AW110" s="12" t="s">
        <v>35</v>
      </c>
      <c r="AX110" s="12" t="s">
        <v>10</v>
      </c>
      <c r="AY110" s="223" t="s">
        <v>121</v>
      </c>
    </row>
    <row r="111" spans="2:65" s="1" customFormat="1" ht="28.8" customHeight="1">
      <c r="B111" s="40"/>
      <c r="C111" s="188" t="s">
        <v>135</v>
      </c>
      <c r="D111" s="188" t="s">
        <v>123</v>
      </c>
      <c r="E111" s="189" t="s">
        <v>175</v>
      </c>
      <c r="F111" s="190" t="s">
        <v>176</v>
      </c>
      <c r="G111" s="191" t="s">
        <v>126</v>
      </c>
      <c r="H111" s="192">
        <v>11.59</v>
      </c>
      <c r="I111" s="193"/>
      <c r="J111" s="192">
        <f>ROUND(I111*H111,0)</f>
        <v>0</v>
      </c>
      <c r="K111" s="190" t="s">
        <v>127</v>
      </c>
      <c r="L111" s="60"/>
      <c r="M111" s="194" t="s">
        <v>22</v>
      </c>
      <c r="N111" s="195" t="s">
        <v>43</v>
      </c>
      <c r="O111" s="41"/>
      <c r="P111" s="196">
        <f>O111*H111</f>
        <v>0</v>
      </c>
      <c r="Q111" s="196">
        <v>0</v>
      </c>
      <c r="R111" s="196">
        <f>Q111*H111</f>
        <v>0</v>
      </c>
      <c r="S111" s="196">
        <v>6.7000000000000004E-2</v>
      </c>
      <c r="T111" s="197">
        <f>S111*H111</f>
        <v>0.77653000000000005</v>
      </c>
      <c r="AR111" s="23" t="s">
        <v>128</v>
      </c>
      <c r="AT111" s="23" t="s">
        <v>123</v>
      </c>
      <c r="AU111" s="23" t="s">
        <v>81</v>
      </c>
      <c r="AY111" s="23" t="s">
        <v>121</v>
      </c>
      <c r="BE111" s="198">
        <f>IF(N111="základní",J111,0)</f>
        <v>0</v>
      </c>
      <c r="BF111" s="198">
        <f>IF(N111="snížená",J111,0)</f>
        <v>0</v>
      </c>
      <c r="BG111" s="198">
        <f>IF(N111="zákl. přenesená",J111,0)</f>
        <v>0</v>
      </c>
      <c r="BH111" s="198">
        <f>IF(N111="sníž. přenesená",J111,0)</f>
        <v>0</v>
      </c>
      <c r="BI111" s="198">
        <f>IF(N111="nulová",J111,0)</f>
        <v>0</v>
      </c>
      <c r="BJ111" s="23" t="s">
        <v>10</v>
      </c>
      <c r="BK111" s="198">
        <f>ROUND(I111*H111,0)</f>
        <v>0</v>
      </c>
      <c r="BL111" s="23" t="s">
        <v>128</v>
      </c>
      <c r="BM111" s="23" t="s">
        <v>177</v>
      </c>
    </row>
    <row r="112" spans="2:65" s="1" customFormat="1" ht="24">
      <c r="B112" s="40"/>
      <c r="C112" s="62"/>
      <c r="D112" s="199" t="s">
        <v>130</v>
      </c>
      <c r="E112" s="62"/>
      <c r="F112" s="200" t="s">
        <v>178</v>
      </c>
      <c r="G112" s="62"/>
      <c r="H112" s="62"/>
      <c r="I112" s="158"/>
      <c r="J112" s="62"/>
      <c r="K112" s="62"/>
      <c r="L112" s="60"/>
      <c r="M112" s="201"/>
      <c r="N112" s="41"/>
      <c r="O112" s="41"/>
      <c r="P112" s="41"/>
      <c r="Q112" s="41"/>
      <c r="R112" s="41"/>
      <c r="S112" s="41"/>
      <c r="T112" s="77"/>
      <c r="AT112" s="23" t="s">
        <v>130</v>
      </c>
      <c r="AU112" s="23" t="s">
        <v>81</v>
      </c>
    </row>
    <row r="113" spans="2:65" s="12" customFormat="1" ht="12">
      <c r="B113" s="213"/>
      <c r="C113" s="214"/>
      <c r="D113" s="224" t="s">
        <v>132</v>
      </c>
      <c r="E113" s="225" t="s">
        <v>22</v>
      </c>
      <c r="F113" s="226" t="s">
        <v>179</v>
      </c>
      <c r="G113" s="214"/>
      <c r="H113" s="227">
        <v>11.59</v>
      </c>
      <c r="I113" s="218"/>
      <c r="J113" s="214"/>
      <c r="K113" s="214"/>
      <c r="L113" s="219"/>
      <c r="M113" s="220"/>
      <c r="N113" s="221"/>
      <c r="O113" s="221"/>
      <c r="P113" s="221"/>
      <c r="Q113" s="221"/>
      <c r="R113" s="221"/>
      <c r="S113" s="221"/>
      <c r="T113" s="222"/>
      <c r="AT113" s="223" t="s">
        <v>132</v>
      </c>
      <c r="AU113" s="223" t="s">
        <v>81</v>
      </c>
      <c r="AV113" s="12" t="s">
        <v>81</v>
      </c>
      <c r="AW113" s="12" t="s">
        <v>35</v>
      </c>
      <c r="AX113" s="12" t="s">
        <v>10</v>
      </c>
      <c r="AY113" s="223" t="s">
        <v>121</v>
      </c>
    </row>
    <row r="114" spans="2:65" s="1" customFormat="1" ht="40.200000000000003" customHeight="1">
      <c r="B114" s="40"/>
      <c r="C114" s="188" t="s">
        <v>28</v>
      </c>
      <c r="D114" s="188" t="s">
        <v>123</v>
      </c>
      <c r="E114" s="189" t="s">
        <v>180</v>
      </c>
      <c r="F114" s="190" t="s">
        <v>181</v>
      </c>
      <c r="G114" s="191" t="s">
        <v>171</v>
      </c>
      <c r="H114" s="192">
        <v>2905.65</v>
      </c>
      <c r="I114" s="193"/>
      <c r="J114" s="192">
        <f>ROUND(I114*H114,0)</f>
        <v>0</v>
      </c>
      <c r="K114" s="190" t="s">
        <v>127</v>
      </c>
      <c r="L114" s="60"/>
      <c r="M114" s="194" t="s">
        <v>22</v>
      </c>
      <c r="N114" s="195" t="s">
        <v>43</v>
      </c>
      <c r="O114" s="41"/>
      <c r="P114" s="196">
        <f>O114*H114</f>
        <v>0</v>
      </c>
      <c r="Q114" s="196">
        <v>0</v>
      </c>
      <c r="R114" s="196">
        <f>Q114*H114</f>
        <v>0</v>
      </c>
      <c r="S114" s="196">
        <v>0.25</v>
      </c>
      <c r="T114" s="197">
        <f>S114*H114</f>
        <v>726.41250000000002</v>
      </c>
      <c r="AR114" s="23" t="s">
        <v>128</v>
      </c>
      <c r="AT114" s="23" t="s">
        <v>123</v>
      </c>
      <c r="AU114" s="23" t="s">
        <v>81</v>
      </c>
      <c r="AY114" s="23" t="s">
        <v>121</v>
      </c>
      <c r="BE114" s="198">
        <f>IF(N114="základní",J114,0)</f>
        <v>0</v>
      </c>
      <c r="BF114" s="198">
        <f>IF(N114="snížená",J114,0)</f>
        <v>0</v>
      </c>
      <c r="BG114" s="198">
        <f>IF(N114="zákl. přenesená",J114,0)</f>
        <v>0</v>
      </c>
      <c r="BH114" s="198">
        <f>IF(N114="sníž. přenesená",J114,0)</f>
        <v>0</v>
      </c>
      <c r="BI114" s="198">
        <f>IF(N114="nulová",J114,0)</f>
        <v>0</v>
      </c>
      <c r="BJ114" s="23" t="s">
        <v>10</v>
      </c>
      <c r="BK114" s="198">
        <f>ROUND(I114*H114,0)</f>
        <v>0</v>
      </c>
      <c r="BL114" s="23" t="s">
        <v>128</v>
      </c>
      <c r="BM114" s="23" t="s">
        <v>182</v>
      </c>
    </row>
    <row r="115" spans="2:65" s="1" customFormat="1" ht="192">
      <c r="B115" s="40"/>
      <c r="C115" s="62"/>
      <c r="D115" s="199" t="s">
        <v>130</v>
      </c>
      <c r="E115" s="62"/>
      <c r="F115" s="200" t="s">
        <v>183</v>
      </c>
      <c r="G115" s="62"/>
      <c r="H115" s="62"/>
      <c r="I115" s="158"/>
      <c r="J115" s="62"/>
      <c r="K115" s="62"/>
      <c r="L115" s="60"/>
      <c r="M115" s="201"/>
      <c r="N115" s="41"/>
      <c r="O115" s="41"/>
      <c r="P115" s="41"/>
      <c r="Q115" s="41"/>
      <c r="R115" s="41"/>
      <c r="S115" s="41"/>
      <c r="T115" s="77"/>
      <c r="AT115" s="23" t="s">
        <v>130</v>
      </c>
      <c r="AU115" s="23" t="s">
        <v>81</v>
      </c>
    </row>
    <row r="116" spans="2:65" s="12" customFormat="1" ht="12">
      <c r="B116" s="213"/>
      <c r="C116" s="214"/>
      <c r="D116" s="224" t="s">
        <v>132</v>
      </c>
      <c r="E116" s="225" t="s">
        <v>22</v>
      </c>
      <c r="F116" s="226" t="s">
        <v>184</v>
      </c>
      <c r="G116" s="214"/>
      <c r="H116" s="227">
        <v>2905.65</v>
      </c>
      <c r="I116" s="218"/>
      <c r="J116" s="214"/>
      <c r="K116" s="214"/>
      <c r="L116" s="219"/>
      <c r="M116" s="220"/>
      <c r="N116" s="221"/>
      <c r="O116" s="221"/>
      <c r="P116" s="221"/>
      <c r="Q116" s="221"/>
      <c r="R116" s="221"/>
      <c r="S116" s="221"/>
      <c r="T116" s="222"/>
      <c r="AT116" s="223" t="s">
        <v>132</v>
      </c>
      <c r="AU116" s="223" t="s">
        <v>81</v>
      </c>
      <c r="AV116" s="12" t="s">
        <v>81</v>
      </c>
      <c r="AW116" s="12" t="s">
        <v>35</v>
      </c>
      <c r="AX116" s="12" t="s">
        <v>10</v>
      </c>
      <c r="AY116" s="223" t="s">
        <v>121</v>
      </c>
    </row>
    <row r="117" spans="2:65" s="1" customFormat="1" ht="40.200000000000003" customHeight="1">
      <c r="B117" s="40"/>
      <c r="C117" s="188" t="s">
        <v>185</v>
      </c>
      <c r="D117" s="188" t="s">
        <v>123</v>
      </c>
      <c r="E117" s="189" t="s">
        <v>186</v>
      </c>
      <c r="F117" s="190" t="s">
        <v>187</v>
      </c>
      <c r="G117" s="191" t="s">
        <v>171</v>
      </c>
      <c r="H117" s="192">
        <v>52.94</v>
      </c>
      <c r="I117" s="193"/>
      <c r="J117" s="192">
        <f>ROUND(I117*H117,0)</f>
        <v>0</v>
      </c>
      <c r="K117" s="190" t="s">
        <v>127</v>
      </c>
      <c r="L117" s="60"/>
      <c r="M117" s="194" t="s">
        <v>22</v>
      </c>
      <c r="N117" s="195" t="s">
        <v>43</v>
      </c>
      <c r="O117" s="41"/>
      <c r="P117" s="196">
        <f>O117*H117</f>
        <v>0</v>
      </c>
      <c r="Q117" s="196">
        <v>0</v>
      </c>
      <c r="R117" s="196">
        <f>Q117*H117</f>
        <v>0</v>
      </c>
      <c r="S117" s="196">
        <v>1.8049999999999999</v>
      </c>
      <c r="T117" s="197">
        <f>S117*H117</f>
        <v>95.556699999999992</v>
      </c>
      <c r="AR117" s="23" t="s">
        <v>128</v>
      </c>
      <c r="AT117" s="23" t="s">
        <v>123</v>
      </c>
      <c r="AU117" s="23" t="s">
        <v>81</v>
      </c>
      <c r="AY117" s="23" t="s">
        <v>121</v>
      </c>
      <c r="BE117" s="198">
        <f>IF(N117="základní",J117,0)</f>
        <v>0</v>
      </c>
      <c r="BF117" s="198">
        <f>IF(N117="snížená",J117,0)</f>
        <v>0</v>
      </c>
      <c r="BG117" s="198">
        <f>IF(N117="zákl. přenesená",J117,0)</f>
        <v>0</v>
      </c>
      <c r="BH117" s="198">
        <f>IF(N117="sníž. přenesená",J117,0)</f>
        <v>0</v>
      </c>
      <c r="BI117" s="198">
        <f>IF(N117="nulová",J117,0)</f>
        <v>0</v>
      </c>
      <c r="BJ117" s="23" t="s">
        <v>10</v>
      </c>
      <c r="BK117" s="198">
        <f>ROUND(I117*H117,0)</f>
        <v>0</v>
      </c>
      <c r="BL117" s="23" t="s">
        <v>128</v>
      </c>
      <c r="BM117" s="23" t="s">
        <v>188</v>
      </c>
    </row>
    <row r="118" spans="2:65" s="1" customFormat="1" ht="156">
      <c r="B118" s="40"/>
      <c r="C118" s="62"/>
      <c r="D118" s="199" t="s">
        <v>130</v>
      </c>
      <c r="E118" s="62"/>
      <c r="F118" s="200" t="s">
        <v>189</v>
      </c>
      <c r="G118" s="62"/>
      <c r="H118" s="62"/>
      <c r="I118" s="158"/>
      <c r="J118" s="62"/>
      <c r="K118" s="62"/>
      <c r="L118" s="60"/>
      <c r="M118" s="201"/>
      <c r="N118" s="41"/>
      <c r="O118" s="41"/>
      <c r="P118" s="41"/>
      <c r="Q118" s="41"/>
      <c r="R118" s="41"/>
      <c r="S118" s="41"/>
      <c r="T118" s="77"/>
      <c r="AT118" s="23" t="s">
        <v>130</v>
      </c>
      <c r="AU118" s="23" t="s">
        <v>81</v>
      </c>
    </row>
    <row r="119" spans="2:65" s="12" customFormat="1" ht="12">
      <c r="B119" s="213"/>
      <c r="C119" s="214"/>
      <c r="D119" s="224" t="s">
        <v>132</v>
      </c>
      <c r="E119" s="225" t="s">
        <v>22</v>
      </c>
      <c r="F119" s="226" t="s">
        <v>190</v>
      </c>
      <c r="G119" s="214"/>
      <c r="H119" s="227">
        <v>52.94</v>
      </c>
      <c r="I119" s="218"/>
      <c r="J119" s="214"/>
      <c r="K119" s="214"/>
      <c r="L119" s="219"/>
      <c r="M119" s="220"/>
      <c r="N119" s="221"/>
      <c r="O119" s="221"/>
      <c r="P119" s="221"/>
      <c r="Q119" s="221"/>
      <c r="R119" s="221"/>
      <c r="S119" s="221"/>
      <c r="T119" s="222"/>
      <c r="AT119" s="223" t="s">
        <v>132</v>
      </c>
      <c r="AU119" s="223" t="s">
        <v>81</v>
      </c>
      <c r="AV119" s="12" t="s">
        <v>81</v>
      </c>
      <c r="AW119" s="12" t="s">
        <v>35</v>
      </c>
      <c r="AX119" s="12" t="s">
        <v>10</v>
      </c>
      <c r="AY119" s="223" t="s">
        <v>121</v>
      </c>
    </row>
    <row r="120" spans="2:65" s="1" customFormat="1" ht="28.8" customHeight="1">
      <c r="B120" s="40"/>
      <c r="C120" s="188" t="s">
        <v>191</v>
      </c>
      <c r="D120" s="188" t="s">
        <v>123</v>
      </c>
      <c r="E120" s="189" t="s">
        <v>192</v>
      </c>
      <c r="F120" s="190" t="s">
        <v>193</v>
      </c>
      <c r="G120" s="191" t="s">
        <v>171</v>
      </c>
      <c r="H120" s="192">
        <v>227.35</v>
      </c>
      <c r="I120" s="193"/>
      <c r="J120" s="192">
        <f>ROUND(I120*H120,0)</f>
        <v>0</v>
      </c>
      <c r="K120" s="190" t="s">
        <v>127</v>
      </c>
      <c r="L120" s="60"/>
      <c r="M120" s="194" t="s">
        <v>22</v>
      </c>
      <c r="N120" s="195" t="s">
        <v>43</v>
      </c>
      <c r="O120" s="41"/>
      <c r="P120" s="196">
        <f>O120*H120</f>
        <v>0</v>
      </c>
      <c r="Q120" s="196">
        <v>0</v>
      </c>
      <c r="R120" s="196">
        <f>Q120*H120</f>
        <v>0</v>
      </c>
      <c r="S120" s="196">
        <v>2.2000000000000002</v>
      </c>
      <c r="T120" s="197">
        <f>S120*H120</f>
        <v>500.17</v>
      </c>
      <c r="AR120" s="23" t="s">
        <v>128</v>
      </c>
      <c r="AT120" s="23" t="s">
        <v>123</v>
      </c>
      <c r="AU120" s="23" t="s">
        <v>81</v>
      </c>
      <c r="AY120" s="23" t="s">
        <v>121</v>
      </c>
      <c r="BE120" s="198">
        <f>IF(N120="základní",J120,0)</f>
        <v>0</v>
      </c>
      <c r="BF120" s="198">
        <f>IF(N120="snížená",J120,0)</f>
        <v>0</v>
      </c>
      <c r="BG120" s="198">
        <f>IF(N120="zákl. přenesená",J120,0)</f>
        <v>0</v>
      </c>
      <c r="BH120" s="198">
        <f>IF(N120="sníž. přenesená",J120,0)</f>
        <v>0</v>
      </c>
      <c r="BI120" s="198">
        <f>IF(N120="nulová",J120,0)</f>
        <v>0</v>
      </c>
      <c r="BJ120" s="23" t="s">
        <v>10</v>
      </c>
      <c r="BK120" s="198">
        <f>ROUND(I120*H120,0)</f>
        <v>0</v>
      </c>
      <c r="BL120" s="23" t="s">
        <v>128</v>
      </c>
      <c r="BM120" s="23" t="s">
        <v>194</v>
      </c>
    </row>
    <row r="121" spans="2:65" s="1" customFormat="1" ht="156">
      <c r="B121" s="40"/>
      <c r="C121" s="62"/>
      <c r="D121" s="199" t="s">
        <v>130</v>
      </c>
      <c r="E121" s="62"/>
      <c r="F121" s="200" t="s">
        <v>189</v>
      </c>
      <c r="G121" s="62"/>
      <c r="H121" s="62"/>
      <c r="I121" s="158"/>
      <c r="J121" s="62"/>
      <c r="K121" s="62"/>
      <c r="L121" s="60"/>
      <c r="M121" s="201"/>
      <c r="N121" s="41"/>
      <c r="O121" s="41"/>
      <c r="P121" s="41"/>
      <c r="Q121" s="41"/>
      <c r="R121" s="41"/>
      <c r="S121" s="41"/>
      <c r="T121" s="77"/>
      <c r="AT121" s="23" t="s">
        <v>130</v>
      </c>
      <c r="AU121" s="23" t="s">
        <v>81</v>
      </c>
    </row>
    <row r="122" spans="2:65" s="11" customFormat="1" ht="12">
      <c r="B122" s="202"/>
      <c r="C122" s="203"/>
      <c r="D122" s="199" t="s">
        <v>132</v>
      </c>
      <c r="E122" s="204" t="s">
        <v>22</v>
      </c>
      <c r="F122" s="205" t="s">
        <v>195</v>
      </c>
      <c r="G122" s="203"/>
      <c r="H122" s="206" t="s">
        <v>22</v>
      </c>
      <c r="I122" s="207"/>
      <c r="J122" s="203"/>
      <c r="K122" s="203"/>
      <c r="L122" s="208"/>
      <c r="M122" s="209"/>
      <c r="N122" s="210"/>
      <c r="O122" s="210"/>
      <c r="P122" s="210"/>
      <c r="Q122" s="210"/>
      <c r="R122" s="210"/>
      <c r="S122" s="210"/>
      <c r="T122" s="211"/>
      <c r="AT122" s="212" t="s">
        <v>132</v>
      </c>
      <c r="AU122" s="212" t="s">
        <v>81</v>
      </c>
      <c r="AV122" s="11" t="s">
        <v>10</v>
      </c>
      <c r="AW122" s="11" t="s">
        <v>35</v>
      </c>
      <c r="AX122" s="11" t="s">
        <v>72</v>
      </c>
      <c r="AY122" s="212" t="s">
        <v>121</v>
      </c>
    </row>
    <row r="123" spans="2:65" s="12" customFormat="1" ht="12">
      <c r="B123" s="213"/>
      <c r="C123" s="214"/>
      <c r="D123" s="199" t="s">
        <v>132</v>
      </c>
      <c r="E123" s="215" t="s">
        <v>22</v>
      </c>
      <c r="F123" s="216" t="s">
        <v>196</v>
      </c>
      <c r="G123" s="214"/>
      <c r="H123" s="217">
        <v>227.35</v>
      </c>
      <c r="I123" s="218"/>
      <c r="J123" s="214"/>
      <c r="K123" s="214"/>
      <c r="L123" s="219"/>
      <c r="M123" s="220"/>
      <c r="N123" s="221"/>
      <c r="O123" s="221"/>
      <c r="P123" s="221"/>
      <c r="Q123" s="221"/>
      <c r="R123" s="221"/>
      <c r="S123" s="221"/>
      <c r="T123" s="222"/>
      <c r="AT123" s="223" t="s">
        <v>132</v>
      </c>
      <c r="AU123" s="223" t="s">
        <v>81</v>
      </c>
      <c r="AV123" s="12" t="s">
        <v>81</v>
      </c>
      <c r="AW123" s="12" t="s">
        <v>35</v>
      </c>
      <c r="AX123" s="12" t="s">
        <v>10</v>
      </c>
      <c r="AY123" s="223" t="s">
        <v>121</v>
      </c>
    </row>
    <row r="124" spans="2:65" s="10" customFormat="1" ht="29.85" customHeight="1">
      <c r="B124" s="171"/>
      <c r="C124" s="172"/>
      <c r="D124" s="185" t="s">
        <v>71</v>
      </c>
      <c r="E124" s="186" t="s">
        <v>197</v>
      </c>
      <c r="F124" s="186" t="s">
        <v>198</v>
      </c>
      <c r="G124" s="172"/>
      <c r="H124" s="172"/>
      <c r="I124" s="175"/>
      <c r="J124" s="187">
        <f>BK124</f>
        <v>0</v>
      </c>
      <c r="K124" s="172"/>
      <c r="L124" s="177"/>
      <c r="M124" s="178"/>
      <c r="N124" s="179"/>
      <c r="O124" s="179"/>
      <c r="P124" s="180">
        <f>SUM(P125:P143)</f>
        <v>0</v>
      </c>
      <c r="Q124" s="179"/>
      <c r="R124" s="180">
        <f>SUM(R125:R143)</f>
        <v>0</v>
      </c>
      <c r="S124" s="179"/>
      <c r="T124" s="181">
        <f>SUM(T125:T143)</f>
        <v>0</v>
      </c>
      <c r="AR124" s="182" t="s">
        <v>10</v>
      </c>
      <c r="AT124" s="183" t="s">
        <v>71</v>
      </c>
      <c r="AU124" s="183" t="s">
        <v>10</v>
      </c>
      <c r="AY124" s="182" t="s">
        <v>121</v>
      </c>
      <c r="BK124" s="184">
        <f>SUM(BK125:BK143)</f>
        <v>0</v>
      </c>
    </row>
    <row r="125" spans="2:65" s="1" customFormat="1" ht="28.8" customHeight="1">
      <c r="B125" s="40"/>
      <c r="C125" s="188" t="s">
        <v>199</v>
      </c>
      <c r="D125" s="188" t="s">
        <v>123</v>
      </c>
      <c r="E125" s="189" t="s">
        <v>200</v>
      </c>
      <c r="F125" s="190" t="s">
        <v>201</v>
      </c>
      <c r="G125" s="191" t="s">
        <v>202</v>
      </c>
      <c r="H125" s="192">
        <v>1740.17</v>
      </c>
      <c r="I125" s="193"/>
      <c r="J125" s="192">
        <f>ROUND(I125*H125,0)</f>
        <v>0</v>
      </c>
      <c r="K125" s="190" t="s">
        <v>127</v>
      </c>
      <c r="L125" s="60"/>
      <c r="M125" s="194" t="s">
        <v>22</v>
      </c>
      <c r="N125" s="195" t="s">
        <v>43</v>
      </c>
      <c r="O125" s="41"/>
      <c r="P125" s="196">
        <f>O125*H125</f>
        <v>0</v>
      </c>
      <c r="Q125" s="196">
        <v>0</v>
      </c>
      <c r="R125" s="196">
        <f>Q125*H125</f>
        <v>0</v>
      </c>
      <c r="S125" s="196">
        <v>0</v>
      </c>
      <c r="T125" s="197">
        <f>S125*H125</f>
        <v>0</v>
      </c>
      <c r="AR125" s="23" t="s">
        <v>128</v>
      </c>
      <c r="AT125" s="23" t="s">
        <v>123</v>
      </c>
      <c r="AU125" s="23" t="s">
        <v>81</v>
      </c>
      <c r="AY125" s="23" t="s">
        <v>121</v>
      </c>
      <c r="BE125" s="198">
        <f>IF(N125="základní",J125,0)</f>
        <v>0</v>
      </c>
      <c r="BF125" s="198">
        <f>IF(N125="snížená",J125,0)</f>
        <v>0</v>
      </c>
      <c r="BG125" s="198">
        <f>IF(N125="zákl. přenesená",J125,0)</f>
        <v>0</v>
      </c>
      <c r="BH125" s="198">
        <f>IF(N125="sníž. přenesená",J125,0)</f>
        <v>0</v>
      </c>
      <c r="BI125" s="198">
        <f>IF(N125="nulová",J125,0)</f>
        <v>0</v>
      </c>
      <c r="BJ125" s="23" t="s">
        <v>10</v>
      </c>
      <c r="BK125" s="198">
        <f>ROUND(I125*H125,0)</f>
        <v>0</v>
      </c>
      <c r="BL125" s="23" t="s">
        <v>128</v>
      </c>
      <c r="BM125" s="23" t="s">
        <v>203</v>
      </c>
    </row>
    <row r="126" spans="2:65" s="1" customFormat="1" ht="132">
      <c r="B126" s="40"/>
      <c r="C126" s="62"/>
      <c r="D126" s="224" t="s">
        <v>130</v>
      </c>
      <c r="E126" s="62"/>
      <c r="F126" s="228" t="s">
        <v>204</v>
      </c>
      <c r="G126" s="62"/>
      <c r="H126" s="62"/>
      <c r="I126" s="158"/>
      <c r="J126" s="62"/>
      <c r="K126" s="62"/>
      <c r="L126" s="60"/>
      <c r="M126" s="201"/>
      <c r="N126" s="41"/>
      <c r="O126" s="41"/>
      <c r="P126" s="41"/>
      <c r="Q126" s="41"/>
      <c r="R126" s="41"/>
      <c r="S126" s="41"/>
      <c r="T126" s="77"/>
      <c r="AT126" s="23" t="s">
        <v>130</v>
      </c>
      <c r="AU126" s="23" t="s">
        <v>81</v>
      </c>
    </row>
    <row r="127" spans="2:65" s="1" customFormat="1" ht="28.8" customHeight="1">
      <c r="B127" s="40"/>
      <c r="C127" s="188" t="s">
        <v>205</v>
      </c>
      <c r="D127" s="188" t="s">
        <v>123</v>
      </c>
      <c r="E127" s="189" t="s">
        <v>206</v>
      </c>
      <c r="F127" s="190" t="s">
        <v>207</v>
      </c>
      <c r="G127" s="191" t="s">
        <v>202</v>
      </c>
      <c r="H127" s="192">
        <v>1740.17</v>
      </c>
      <c r="I127" s="193"/>
      <c r="J127" s="192">
        <f>ROUND(I127*H127,0)</f>
        <v>0</v>
      </c>
      <c r="K127" s="190" t="s">
        <v>127</v>
      </c>
      <c r="L127" s="60"/>
      <c r="M127" s="194" t="s">
        <v>22</v>
      </c>
      <c r="N127" s="195" t="s">
        <v>43</v>
      </c>
      <c r="O127" s="41"/>
      <c r="P127" s="196">
        <f>O127*H127</f>
        <v>0</v>
      </c>
      <c r="Q127" s="196">
        <v>0</v>
      </c>
      <c r="R127" s="196">
        <f>Q127*H127</f>
        <v>0</v>
      </c>
      <c r="S127" s="196">
        <v>0</v>
      </c>
      <c r="T127" s="197">
        <f>S127*H127</f>
        <v>0</v>
      </c>
      <c r="AR127" s="23" t="s">
        <v>128</v>
      </c>
      <c r="AT127" s="23" t="s">
        <v>123</v>
      </c>
      <c r="AU127" s="23" t="s">
        <v>81</v>
      </c>
      <c r="AY127" s="23" t="s">
        <v>121</v>
      </c>
      <c r="BE127" s="198">
        <f>IF(N127="základní",J127,0)</f>
        <v>0</v>
      </c>
      <c r="BF127" s="198">
        <f>IF(N127="snížená",J127,0)</f>
        <v>0</v>
      </c>
      <c r="BG127" s="198">
        <f>IF(N127="zákl. přenesená",J127,0)</f>
        <v>0</v>
      </c>
      <c r="BH127" s="198">
        <f>IF(N127="sníž. přenesená",J127,0)</f>
        <v>0</v>
      </c>
      <c r="BI127" s="198">
        <f>IF(N127="nulová",J127,0)</f>
        <v>0</v>
      </c>
      <c r="BJ127" s="23" t="s">
        <v>10</v>
      </c>
      <c r="BK127" s="198">
        <f>ROUND(I127*H127,0)</f>
        <v>0</v>
      </c>
      <c r="BL127" s="23" t="s">
        <v>128</v>
      </c>
      <c r="BM127" s="23" t="s">
        <v>208</v>
      </c>
    </row>
    <row r="128" spans="2:65" s="1" customFormat="1" ht="84">
      <c r="B128" s="40"/>
      <c r="C128" s="62"/>
      <c r="D128" s="224" t="s">
        <v>130</v>
      </c>
      <c r="E128" s="62"/>
      <c r="F128" s="228" t="s">
        <v>209</v>
      </c>
      <c r="G128" s="62"/>
      <c r="H128" s="62"/>
      <c r="I128" s="158"/>
      <c r="J128" s="62"/>
      <c r="K128" s="62"/>
      <c r="L128" s="60"/>
      <c r="M128" s="201"/>
      <c r="N128" s="41"/>
      <c r="O128" s="41"/>
      <c r="P128" s="41"/>
      <c r="Q128" s="41"/>
      <c r="R128" s="41"/>
      <c r="S128" s="41"/>
      <c r="T128" s="77"/>
      <c r="AT128" s="23" t="s">
        <v>130</v>
      </c>
      <c r="AU128" s="23" t="s">
        <v>81</v>
      </c>
    </row>
    <row r="129" spans="2:65" s="1" customFormat="1" ht="28.8" customHeight="1">
      <c r="B129" s="40"/>
      <c r="C129" s="188" t="s">
        <v>11</v>
      </c>
      <c r="D129" s="188" t="s">
        <v>123</v>
      </c>
      <c r="E129" s="189" t="s">
        <v>210</v>
      </c>
      <c r="F129" s="190" t="s">
        <v>211</v>
      </c>
      <c r="G129" s="191" t="s">
        <v>202</v>
      </c>
      <c r="H129" s="192">
        <v>34803.4</v>
      </c>
      <c r="I129" s="193"/>
      <c r="J129" s="192">
        <f>ROUND(I129*H129,0)</f>
        <v>0</v>
      </c>
      <c r="K129" s="190" t="s">
        <v>127</v>
      </c>
      <c r="L129" s="60"/>
      <c r="M129" s="194" t="s">
        <v>22</v>
      </c>
      <c r="N129" s="195" t="s">
        <v>43</v>
      </c>
      <c r="O129" s="41"/>
      <c r="P129" s="196">
        <f>O129*H129</f>
        <v>0</v>
      </c>
      <c r="Q129" s="196">
        <v>0</v>
      </c>
      <c r="R129" s="196">
        <f>Q129*H129</f>
        <v>0</v>
      </c>
      <c r="S129" s="196">
        <v>0</v>
      </c>
      <c r="T129" s="197">
        <f>S129*H129</f>
        <v>0</v>
      </c>
      <c r="AR129" s="23" t="s">
        <v>128</v>
      </c>
      <c r="AT129" s="23" t="s">
        <v>123</v>
      </c>
      <c r="AU129" s="23" t="s">
        <v>81</v>
      </c>
      <c r="AY129" s="23" t="s">
        <v>121</v>
      </c>
      <c r="BE129" s="198">
        <f>IF(N129="základní",J129,0)</f>
        <v>0</v>
      </c>
      <c r="BF129" s="198">
        <f>IF(N129="snížená",J129,0)</f>
        <v>0</v>
      </c>
      <c r="BG129" s="198">
        <f>IF(N129="zákl. přenesená",J129,0)</f>
        <v>0</v>
      </c>
      <c r="BH129" s="198">
        <f>IF(N129="sníž. přenesená",J129,0)</f>
        <v>0</v>
      </c>
      <c r="BI129" s="198">
        <f>IF(N129="nulová",J129,0)</f>
        <v>0</v>
      </c>
      <c r="BJ129" s="23" t="s">
        <v>10</v>
      </c>
      <c r="BK129" s="198">
        <f>ROUND(I129*H129,0)</f>
        <v>0</v>
      </c>
      <c r="BL129" s="23" t="s">
        <v>128</v>
      </c>
      <c r="BM129" s="23" t="s">
        <v>212</v>
      </c>
    </row>
    <row r="130" spans="2:65" s="1" customFormat="1" ht="84">
      <c r="B130" s="40"/>
      <c r="C130" s="62"/>
      <c r="D130" s="199" t="s">
        <v>130</v>
      </c>
      <c r="E130" s="62"/>
      <c r="F130" s="200" t="s">
        <v>209</v>
      </c>
      <c r="G130" s="62"/>
      <c r="H130" s="62"/>
      <c r="I130" s="158"/>
      <c r="J130" s="62"/>
      <c r="K130" s="62"/>
      <c r="L130" s="60"/>
      <c r="M130" s="201"/>
      <c r="N130" s="41"/>
      <c r="O130" s="41"/>
      <c r="P130" s="41"/>
      <c r="Q130" s="41"/>
      <c r="R130" s="41"/>
      <c r="S130" s="41"/>
      <c r="T130" s="77"/>
      <c r="AT130" s="23" t="s">
        <v>130</v>
      </c>
      <c r="AU130" s="23" t="s">
        <v>81</v>
      </c>
    </row>
    <row r="131" spans="2:65" s="12" customFormat="1" ht="12">
      <c r="B131" s="213"/>
      <c r="C131" s="214"/>
      <c r="D131" s="224" t="s">
        <v>132</v>
      </c>
      <c r="E131" s="225" t="s">
        <v>22</v>
      </c>
      <c r="F131" s="226" t="s">
        <v>213</v>
      </c>
      <c r="G131" s="214"/>
      <c r="H131" s="227">
        <v>34803.4</v>
      </c>
      <c r="I131" s="218"/>
      <c r="J131" s="214"/>
      <c r="K131" s="214"/>
      <c r="L131" s="219"/>
      <c r="M131" s="220"/>
      <c r="N131" s="221"/>
      <c r="O131" s="221"/>
      <c r="P131" s="221"/>
      <c r="Q131" s="221"/>
      <c r="R131" s="221"/>
      <c r="S131" s="221"/>
      <c r="T131" s="222"/>
      <c r="AT131" s="223" t="s">
        <v>132</v>
      </c>
      <c r="AU131" s="223" t="s">
        <v>81</v>
      </c>
      <c r="AV131" s="12" t="s">
        <v>81</v>
      </c>
      <c r="AW131" s="12" t="s">
        <v>35</v>
      </c>
      <c r="AX131" s="12" t="s">
        <v>10</v>
      </c>
      <c r="AY131" s="223" t="s">
        <v>121</v>
      </c>
    </row>
    <row r="132" spans="2:65" s="1" customFormat="1" ht="20.399999999999999" customHeight="1">
      <c r="B132" s="40"/>
      <c r="C132" s="188" t="s">
        <v>214</v>
      </c>
      <c r="D132" s="188" t="s">
        <v>123</v>
      </c>
      <c r="E132" s="189" t="s">
        <v>215</v>
      </c>
      <c r="F132" s="190" t="s">
        <v>216</v>
      </c>
      <c r="G132" s="191" t="s">
        <v>202</v>
      </c>
      <c r="H132" s="192">
        <v>795.45</v>
      </c>
      <c r="I132" s="193"/>
      <c r="J132" s="192">
        <f>ROUND(I132*H132,0)</f>
        <v>0</v>
      </c>
      <c r="K132" s="190" t="s">
        <v>127</v>
      </c>
      <c r="L132" s="60"/>
      <c r="M132" s="194" t="s">
        <v>22</v>
      </c>
      <c r="N132" s="195" t="s">
        <v>43</v>
      </c>
      <c r="O132" s="41"/>
      <c r="P132" s="196">
        <f>O132*H132</f>
        <v>0</v>
      </c>
      <c r="Q132" s="196">
        <v>0</v>
      </c>
      <c r="R132" s="196">
        <f>Q132*H132</f>
        <v>0</v>
      </c>
      <c r="S132" s="196">
        <v>0</v>
      </c>
      <c r="T132" s="197">
        <f>S132*H132</f>
        <v>0</v>
      </c>
      <c r="AR132" s="23" t="s">
        <v>128</v>
      </c>
      <c r="AT132" s="23" t="s">
        <v>123</v>
      </c>
      <c r="AU132" s="23" t="s">
        <v>81</v>
      </c>
      <c r="AY132" s="23" t="s">
        <v>121</v>
      </c>
      <c r="BE132" s="198">
        <f>IF(N132="základní",J132,0)</f>
        <v>0</v>
      </c>
      <c r="BF132" s="198">
        <f>IF(N132="snížená",J132,0)</f>
        <v>0</v>
      </c>
      <c r="BG132" s="198">
        <f>IF(N132="zákl. přenesená",J132,0)</f>
        <v>0</v>
      </c>
      <c r="BH132" s="198">
        <f>IF(N132="sníž. přenesená",J132,0)</f>
        <v>0</v>
      </c>
      <c r="BI132" s="198">
        <f>IF(N132="nulová",J132,0)</f>
        <v>0</v>
      </c>
      <c r="BJ132" s="23" t="s">
        <v>10</v>
      </c>
      <c r="BK132" s="198">
        <f>ROUND(I132*H132,0)</f>
        <v>0</v>
      </c>
      <c r="BL132" s="23" t="s">
        <v>128</v>
      </c>
      <c r="BM132" s="23" t="s">
        <v>217</v>
      </c>
    </row>
    <row r="133" spans="2:65" s="1" customFormat="1" ht="72">
      <c r="B133" s="40"/>
      <c r="C133" s="62"/>
      <c r="D133" s="224" t="s">
        <v>130</v>
      </c>
      <c r="E133" s="62"/>
      <c r="F133" s="228" t="s">
        <v>218</v>
      </c>
      <c r="G133" s="62"/>
      <c r="H133" s="62"/>
      <c r="I133" s="158"/>
      <c r="J133" s="62"/>
      <c r="K133" s="62"/>
      <c r="L133" s="60"/>
      <c r="M133" s="201"/>
      <c r="N133" s="41"/>
      <c r="O133" s="41"/>
      <c r="P133" s="41"/>
      <c r="Q133" s="41"/>
      <c r="R133" s="41"/>
      <c r="S133" s="41"/>
      <c r="T133" s="77"/>
      <c r="AT133" s="23" t="s">
        <v>130</v>
      </c>
      <c r="AU133" s="23" t="s">
        <v>81</v>
      </c>
    </row>
    <row r="134" spans="2:65" s="1" customFormat="1" ht="28.8" customHeight="1">
      <c r="B134" s="40"/>
      <c r="C134" s="188" t="s">
        <v>219</v>
      </c>
      <c r="D134" s="188" t="s">
        <v>123</v>
      </c>
      <c r="E134" s="189" t="s">
        <v>220</v>
      </c>
      <c r="F134" s="190" t="s">
        <v>221</v>
      </c>
      <c r="G134" s="191" t="s">
        <v>202</v>
      </c>
      <c r="H134" s="192">
        <v>821.99</v>
      </c>
      <c r="I134" s="193"/>
      <c r="J134" s="192">
        <f>ROUND(I134*H134,0)</f>
        <v>0</v>
      </c>
      <c r="K134" s="190" t="s">
        <v>127</v>
      </c>
      <c r="L134" s="60"/>
      <c r="M134" s="194" t="s">
        <v>22</v>
      </c>
      <c r="N134" s="195" t="s">
        <v>43</v>
      </c>
      <c r="O134" s="41"/>
      <c r="P134" s="196">
        <f>O134*H134</f>
        <v>0</v>
      </c>
      <c r="Q134" s="196">
        <v>0</v>
      </c>
      <c r="R134" s="196">
        <f>Q134*H134</f>
        <v>0</v>
      </c>
      <c r="S134" s="196">
        <v>0</v>
      </c>
      <c r="T134" s="197">
        <f>S134*H134</f>
        <v>0</v>
      </c>
      <c r="AR134" s="23" t="s">
        <v>128</v>
      </c>
      <c r="AT134" s="23" t="s">
        <v>123</v>
      </c>
      <c r="AU134" s="23" t="s">
        <v>81</v>
      </c>
      <c r="AY134" s="23" t="s">
        <v>121</v>
      </c>
      <c r="BE134" s="198">
        <f>IF(N134="základní",J134,0)</f>
        <v>0</v>
      </c>
      <c r="BF134" s="198">
        <f>IF(N134="snížená",J134,0)</f>
        <v>0</v>
      </c>
      <c r="BG134" s="198">
        <f>IF(N134="zákl. přenesená",J134,0)</f>
        <v>0</v>
      </c>
      <c r="BH134" s="198">
        <f>IF(N134="sníž. přenesená",J134,0)</f>
        <v>0</v>
      </c>
      <c r="BI134" s="198">
        <f>IF(N134="nulová",J134,0)</f>
        <v>0</v>
      </c>
      <c r="BJ134" s="23" t="s">
        <v>10</v>
      </c>
      <c r="BK134" s="198">
        <f>ROUND(I134*H134,0)</f>
        <v>0</v>
      </c>
      <c r="BL134" s="23" t="s">
        <v>128</v>
      </c>
      <c r="BM134" s="23" t="s">
        <v>222</v>
      </c>
    </row>
    <row r="135" spans="2:65" s="1" customFormat="1" ht="72">
      <c r="B135" s="40"/>
      <c r="C135" s="62"/>
      <c r="D135" s="224" t="s">
        <v>130</v>
      </c>
      <c r="E135" s="62"/>
      <c r="F135" s="228" t="s">
        <v>218</v>
      </c>
      <c r="G135" s="62"/>
      <c r="H135" s="62"/>
      <c r="I135" s="158"/>
      <c r="J135" s="62"/>
      <c r="K135" s="62"/>
      <c r="L135" s="60"/>
      <c r="M135" s="201"/>
      <c r="N135" s="41"/>
      <c r="O135" s="41"/>
      <c r="P135" s="41"/>
      <c r="Q135" s="41"/>
      <c r="R135" s="41"/>
      <c r="S135" s="41"/>
      <c r="T135" s="77"/>
      <c r="AT135" s="23" t="s">
        <v>130</v>
      </c>
      <c r="AU135" s="23" t="s">
        <v>81</v>
      </c>
    </row>
    <row r="136" spans="2:65" s="1" customFormat="1" ht="20.399999999999999" customHeight="1">
      <c r="B136" s="40"/>
      <c r="C136" s="188" t="s">
        <v>223</v>
      </c>
      <c r="D136" s="188" t="s">
        <v>123</v>
      </c>
      <c r="E136" s="189" t="s">
        <v>224</v>
      </c>
      <c r="F136" s="190" t="s">
        <v>225</v>
      </c>
      <c r="G136" s="191" t="s">
        <v>202</v>
      </c>
      <c r="H136" s="192">
        <v>96.72</v>
      </c>
      <c r="I136" s="193"/>
      <c r="J136" s="192">
        <f>ROUND(I136*H136,0)</f>
        <v>0</v>
      </c>
      <c r="K136" s="190" t="s">
        <v>127</v>
      </c>
      <c r="L136" s="60"/>
      <c r="M136" s="194" t="s">
        <v>22</v>
      </c>
      <c r="N136" s="195" t="s">
        <v>43</v>
      </c>
      <c r="O136" s="41"/>
      <c r="P136" s="196">
        <f>O136*H136</f>
        <v>0</v>
      </c>
      <c r="Q136" s="196">
        <v>0</v>
      </c>
      <c r="R136" s="196">
        <f>Q136*H136</f>
        <v>0</v>
      </c>
      <c r="S136" s="196">
        <v>0</v>
      </c>
      <c r="T136" s="197">
        <f>S136*H136</f>
        <v>0</v>
      </c>
      <c r="AR136" s="23" t="s">
        <v>128</v>
      </c>
      <c r="AT136" s="23" t="s">
        <v>123</v>
      </c>
      <c r="AU136" s="23" t="s">
        <v>81</v>
      </c>
      <c r="AY136" s="23" t="s">
        <v>121</v>
      </c>
      <c r="BE136" s="198">
        <f>IF(N136="základní",J136,0)</f>
        <v>0</v>
      </c>
      <c r="BF136" s="198">
        <f>IF(N136="snížená",J136,0)</f>
        <v>0</v>
      </c>
      <c r="BG136" s="198">
        <f>IF(N136="zákl. přenesená",J136,0)</f>
        <v>0</v>
      </c>
      <c r="BH136" s="198">
        <f>IF(N136="sníž. přenesená",J136,0)</f>
        <v>0</v>
      </c>
      <c r="BI136" s="198">
        <f>IF(N136="nulová",J136,0)</f>
        <v>0</v>
      </c>
      <c r="BJ136" s="23" t="s">
        <v>10</v>
      </c>
      <c r="BK136" s="198">
        <f>ROUND(I136*H136,0)</f>
        <v>0</v>
      </c>
      <c r="BL136" s="23" t="s">
        <v>128</v>
      </c>
      <c r="BM136" s="23" t="s">
        <v>226</v>
      </c>
    </row>
    <row r="137" spans="2:65" s="1" customFormat="1" ht="72">
      <c r="B137" s="40"/>
      <c r="C137" s="62"/>
      <c r="D137" s="224" t="s">
        <v>130</v>
      </c>
      <c r="E137" s="62"/>
      <c r="F137" s="228" t="s">
        <v>218</v>
      </c>
      <c r="G137" s="62"/>
      <c r="H137" s="62"/>
      <c r="I137" s="158"/>
      <c r="J137" s="62"/>
      <c r="K137" s="62"/>
      <c r="L137" s="60"/>
      <c r="M137" s="201"/>
      <c r="N137" s="41"/>
      <c r="O137" s="41"/>
      <c r="P137" s="41"/>
      <c r="Q137" s="41"/>
      <c r="R137" s="41"/>
      <c r="S137" s="41"/>
      <c r="T137" s="77"/>
      <c r="AT137" s="23" t="s">
        <v>130</v>
      </c>
      <c r="AU137" s="23" t="s">
        <v>81</v>
      </c>
    </row>
    <row r="138" spans="2:65" s="1" customFormat="1" ht="20.399999999999999" customHeight="1">
      <c r="B138" s="40"/>
      <c r="C138" s="188" t="s">
        <v>227</v>
      </c>
      <c r="D138" s="188" t="s">
        <v>123</v>
      </c>
      <c r="E138" s="189" t="s">
        <v>228</v>
      </c>
      <c r="F138" s="190" t="s">
        <v>229</v>
      </c>
      <c r="G138" s="191" t="s">
        <v>202</v>
      </c>
      <c r="H138" s="192">
        <v>21.87</v>
      </c>
      <c r="I138" s="193"/>
      <c r="J138" s="192">
        <f>ROUND(I138*H138,0)</f>
        <v>0</v>
      </c>
      <c r="K138" s="190" t="s">
        <v>127</v>
      </c>
      <c r="L138" s="60"/>
      <c r="M138" s="194" t="s">
        <v>22</v>
      </c>
      <c r="N138" s="195" t="s">
        <v>43</v>
      </c>
      <c r="O138" s="41"/>
      <c r="P138" s="196">
        <f>O138*H138</f>
        <v>0</v>
      </c>
      <c r="Q138" s="196">
        <v>0</v>
      </c>
      <c r="R138" s="196">
        <f>Q138*H138</f>
        <v>0</v>
      </c>
      <c r="S138" s="196">
        <v>0</v>
      </c>
      <c r="T138" s="197">
        <f>S138*H138</f>
        <v>0</v>
      </c>
      <c r="AR138" s="23" t="s">
        <v>128</v>
      </c>
      <c r="AT138" s="23" t="s">
        <v>123</v>
      </c>
      <c r="AU138" s="23" t="s">
        <v>81</v>
      </c>
      <c r="AY138" s="23" t="s">
        <v>121</v>
      </c>
      <c r="BE138" s="198">
        <f>IF(N138="základní",J138,0)</f>
        <v>0</v>
      </c>
      <c r="BF138" s="198">
        <f>IF(N138="snížená",J138,0)</f>
        <v>0</v>
      </c>
      <c r="BG138" s="198">
        <f>IF(N138="zákl. přenesená",J138,0)</f>
        <v>0</v>
      </c>
      <c r="BH138" s="198">
        <f>IF(N138="sníž. přenesená",J138,0)</f>
        <v>0</v>
      </c>
      <c r="BI138" s="198">
        <f>IF(N138="nulová",J138,0)</f>
        <v>0</v>
      </c>
      <c r="BJ138" s="23" t="s">
        <v>10</v>
      </c>
      <c r="BK138" s="198">
        <f>ROUND(I138*H138,0)</f>
        <v>0</v>
      </c>
      <c r="BL138" s="23" t="s">
        <v>128</v>
      </c>
      <c r="BM138" s="23" t="s">
        <v>230</v>
      </c>
    </row>
    <row r="139" spans="2:65" s="1" customFormat="1" ht="72">
      <c r="B139" s="40"/>
      <c r="C139" s="62"/>
      <c r="D139" s="224" t="s">
        <v>130</v>
      </c>
      <c r="E139" s="62"/>
      <c r="F139" s="228" t="s">
        <v>218</v>
      </c>
      <c r="G139" s="62"/>
      <c r="H139" s="62"/>
      <c r="I139" s="158"/>
      <c r="J139" s="62"/>
      <c r="K139" s="62"/>
      <c r="L139" s="60"/>
      <c r="M139" s="201"/>
      <c r="N139" s="41"/>
      <c r="O139" s="41"/>
      <c r="P139" s="41"/>
      <c r="Q139" s="41"/>
      <c r="R139" s="41"/>
      <c r="S139" s="41"/>
      <c r="T139" s="77"/>
      <c r="AT139" s="23" t="s">
        <v>130</v>
      </c>
      <c r="AU139" s="23" t="s">
        <v>81</v>
      </c>
    </row>
    <row r="140" spans="2:65" s="1" customFormat="1" ht="20.399999999999999" customHeight="1">
      <c r="B140" s="40"/>
      <c r="C140" s="188" t="s">
        <v>231</v>
      </c>
      <c r="D140" s="188" t="s">
        <v>123</v>
      </c>
      <c r="E140" s="189" t="s">
        <v>232</v>
      </c>
      <c r="F140" s="190" t="s">
        <v>233</v>
      </c>
      <c r="G140" s="191" t="s">
        <v>202</v>
      </c>
      <c r="H140" s="192">
        <v>2.2200000000000002</v>
      </c>
      <c r="I140" s="193"/>
      <c r="J140" s="192">
        <f>ROUND(I140*H140,0)</f>
        <v>0</v>
      </c>
      <c r="K140" s="190" t="s">
        <v>127</v>
      </c>
      <c r="L140" s="60"/>
      <c r="M140" s="194" t="s">
        <v>22</v>
      </c>
      <c r="N140" s="195" t="s">
        <v>43</v>
      </c>
      <c r="O140" s="41"/>
      <c r="P140" s="196">
        <f>O140*H140</f>
        <v>0</v>
      </c>
      <c r="Q140" s="196">
        <v>0</v>
      </c>
      <c r="R140" s="196">
        <f>Q140*H140</f>
        <v>0</v>
      </c>
      <c r="S140" s="196">
        <v>0</v>
      </c>
      <c r="T140" s="197">
        <f>S140*H140</f>
        <v>0</v>
      </c>
      <c r="AR140" s="23" t="s">
        <v>128</v>
      </c>
      <c r="AT140" s="23" t="s">
        <v>123</v>
      </c>
      <c r="AU140" s="23" t="s">
        <v>81</v>
      </c>
      <c r="AY140" s="23" t="s">
        <v>121</v>
      </c>
      <c r="BE140" s="198">
        <f>IF(N140="základní",J140,0)</f>
        <v>0</v>
      </c>
      <c r="BF140" s="198">
        <f>IF(N140="snížená",J140,0)</f>
        <v>0</v>
      </c>
      <c r="BG140" s="198">
        <f>IF(N140="zákl. přenesená",J140,0)</f>
        <v>0</v>
      </c>
      <c r="BH140" s="198">
        <f>IF(N140="sníž. přenesená",J140,0)</f>
        <v>0</v>
      </c>
      <c r="BI140" s="198">
        <f>IF(N140="nulová",J140,0)</f>
        <v>0</v>
      </c>
      <c r="BJ140" s="23" t="s">
        <v>10</v>
      </c>
      <c r="BK140" s="198">
        <f>ROUND(I140*H140,0)</f>
        <v>0</v>
      </c>
      <c r="BL140" s="23" t="s">
        <v>128</v>
      </c>
      <c r="BM140" s="23" t="s">
        <v>234</v>
      </c>
    </row>
    <row r="141" spans="2:65" s="1" customFormat="1" ht="72">
      <c r="B141" s="40"/>
      <c r="C141" s="62"/>
      <c r="D141" s="224" t="s">
        <v>130</v>
      </c>
      <c r="E141" s="62"/>
      <c r="F141" s="228" t="s">
        <v>218</v>
      </c>
      <c r="G141" s="62"/>
      <c r="H141" s="62"/>
      <c r="I141" s="158"/>
      <c r="J141" s="62"/>
      <c r="K141" s="62"/>
      <c r="L141" s="60"/>
      <c r="M141" s="201"/>
      <c r="N141" s="41"/>
      <c r="O141" s="41"/>
      <c r="P141" s="41"/>
      <c r="Q141" s="41"/>
      <c r="R141" s="41"/>
      <c r="S141" s="41"/>
      <c r="T141" s="77"/>
      <c r="AT141" s="23" t="s">
        <v>130</v>
      </c>
      <c r="AU141" s="23" t="s">
        <v>81</v>
      </c>
    </row>
    <row r="142" spans="2:65" s="1" customFormat="1" ht="20.399999999999999" customHeight="1">
      <c r="B142" s="40"/>
      <c r="C142" s="188" t="s">
        <v>9</v>
      </c>
      <c r="D142" s="188" t="s">
        <v>123</v>
      </c>
      <c r="E142" s="189" t="s">
        <v>235</v>
      </c>
      <c r="F142" s="190" t="s">
        <v>236</v>
      </c>
      <c r="G142" s="191" t="s">
        <v>202</v>
      </c>
      <c r="H142" s="192">
        <v>1.92</v>
      </c>
      <c r="I142" s="193"/>
      <c r="J142" s="192">
        <f>ROUND(I142*H142,0)</f>
        <v>0</v>
      </c>
      <c r="K142" s="190" t="s">
        <v>22</v>
      </c>
      <c r="L142" s="60"/>
      <c r="M142" s="194" t="s">
        <v>22</v>
      </c>
      <c r="N142" s="195" t="s">
        <v>43</v>
      </c>
      <c r="O142" s="41"/>
      <c r="P142" s="196">
        <f>O142*H142</f>
        <v>0</v>
      </c>
      <c r="Q142" s="196">
        <v>0</v>
      </c>
      <c r="R142" s="196">
        <f>Q142*H142</f>
        <v>0</v>
      </c>
      <c r="S142" s="196">
        <v>0</v>
      </c>
      <c r="T142" s="197">
        <f>S142*H142</f>
        <v>0</v>
      </c>
      <c r="AR142" s="23" t="s">
        <v>128</v>
      </c>
      <c r="AT142" s="23" t="s">
        <v>123</v>
      </c>
      <c r="AU142" s="23" t="s">
        <v>81</v>
      </c>
      <c r="AY142" s="23" t="s">
        <v>121</v>
      </c>
      <c r="BE142" s="198">
        <f>IF(N142="základní",J142,0)</f>
        <v>0</v>
      </c>
      <c r="BF142" s="198">
        <f>IF(N142="snížená",J142,0)</f>
        <v>0</v>
      </c>
      <c r="BG142" s="198">
        <f>IF(N142="zákl. přenesená",J142,0)</f>
        <v>0</v>
      </c>
      <c r="BH142" s="198">
        <f>IF(N142="sníž. přenesená",J142,0)</f>
        <v>0</v>
      </c>
      <c r="BI142" s="198">
        <f>IF(N142="nulová",J142,0)</f>
        <v>0</v>
      </c>
      <c r="BJ142" s="23" t="s">
        <v>10</v>
      </c>
      <c r="BK142" s="198">
        <f>ROUND(I142*H142,0)</f>
        <v>0</v>
      </c>
      <c r="BL142" s="23" t="s">
        <v>128</v>
      </c>
      <c r="BM142" s="23" t="s">
        <v>237</v>
      </c>
    </row>
    <row r="143" spans="2:65" s="1" customFormat="1" ht="28.8" customHeight="1">
      <c r="B143" s="40"/>
      <c r="C143" s="188" t="s">
        <v>238</v>
      </c>
      <c r="D143" s="188" t="s">
        <v>123</v>
      </c>
      <c r="E143" s="189" t="s">
        <v>239</v>
      </c>
      <c r="F143" s="190" t="s">
        <v>240</v>
      </c>
      <c r="G143" s="191" t="s">
        <v>202</v>
      </c>
      <c r="H143" s="192">
        <v>1740.17</v>
      </c>
      <c r="I143" s="193"/>
      <c r="J143" s="192">
        <f>ROUND(I143*H143,0)</f>
        <v>0</v>
      </c>
      <c r="K143" s="190" t="s">
        <v>127</v>
      </c>
      <c r="L143" s="60"/>
      <c r="M143" s="194" t="s">
        <v>22</v>
      </c>
      <c r="N143" s="195" t="s">
        <v>43</v>
      </c>
      <c r="O143" s="41"/>
      <c r="P143" s="196">
        <f>O143*H143</f>
        <v>0</v>
      </c>
      <c r="Q143" s="196">
        <v>0</v>
      </c>
      <c r="R143" s="196">
        <f>Q143*H143</f>
        <v>0</v>
      </c>
      <c r="S143" s="196">
        <v>0</v>
      </c>
      <c r="T143" s="197">
        <f>S143*H143</f>
        <v>0</v>
      </c>
      <c r="AR143" s="23" t="s">
        <v>128</v>
      </c>
      <c r="AT143" s="23" t="s">
        <v>123</v>
      </c>
      <c r="AU143" s="23" t="s">
        <v>81</v>
      </c>
      <c r="AY143" s="23" t="s">
        <v>121</v>
      </c>
      <c r="BE143" s="198">
        <f>IF(N143="základní",J143,0)</f>
        <v>0</v>
      </c>
      <c r="BF143" s="198">
        <f>IF(N143="snížená",J143,0)</f>
        <v>0</v>
      </c>
      <c r="BG143" s="198">
        <f>IF(N143="zákl. přenesená",J143,0)</f>
        <v>0</v>
      </c>
      <c r="BH143" s="198">
        <f>IF(N143="sníž. přenesená",J143,0)</f>
        <v>0</v>
      </c>
      <c r="BI143" s="198">
        <f>IF(N143="nulová",J143,0)</f>
        <v>0</v>
      </c>
      <c r="BJ143" s="23" t="s">
        <v>10</v>
      </c>
      <c r="BK143" s="198">
        <f>ROUND(I143*H143,0)</f>
        <v>0</v>
      </c>
      <c r="BL143" s="23" t="s">
        <v>128</v>
      </c>
      <c r="BM143" s="23" t="s">
        <v>241</v>
      </c>
    </row>
    <row r="144" spans="2:65" s="10" customFormat="1" ht="37.35" customHeight="1">
      <c r="B144" s="171"/>
      <c r="C144" s="172"/>
      <c r="D144" s="173" t="s">
        <v>71</v>
      </c>
      <c r="E144" s="174" t="s">
        <v>242</v>
      </c>
      <c r="F144" s="174" t="s">
        <v>243</v>
      </c>
      <c r="G144" s="172"/>
      <c r="H144" s="172"/>
      <c r="I144" s="175"/>
      <c r="J144" s="176">
        <f>BK144</f>
        <v>0</v>
      </c>
      <c r="K144" s="172"/>
      <c r="L144" s="177"/>
      <c r="M144" s="178"/>
      <c r="N144" s="179"/>
      <c r="O144" s="179"/>
      <c r="P144" s="180">
        <f>P145+P187+P200</f>
        <v>0</v>
      </c>
      <c r="Q144" s="179"/>
      <c r="R144" s="180">
        <f>R145+R187+R200</f>
        <v>0</v>
      </c>
      <c r="S144" s="179"/>
      <c r="T144" s="181">
        <f>T145+T187+T200</f>
        <v>120.51217100000004</v>
      </c>
      <c r="AR144" s="182" t="s">
        <v>81</v>
      </c>
      <c r="AT144" s="183" t="s">
        <v>71</v>
      </c>
      <c r="AU144" s="183" t="s">
        <v>72</v>
      </c>
      <c r="AY144" s="182" t="s">
        <v>121</v>
      </c>
      <c r="BK144" s="184">
        <f>BK145+BK187+BK200</f>
        <v>0</v>
      </c>
    </row>
    <row r="145" spans="2:65" s="10" customFormat="1" ht="19.95" customHeight="1">
      <c r="B145" s="171"/>
      <c r="C145" s="172"/>
      <c r="D145" s="185" t="s">
        <v>71</v>
      </c>
      <c r="E145" s="186" t="s">
        <v>244</v>
      </c>
      <c r="F145" s="186" t="s">
        <v>245</v>
      </c>
      <c r="G145" s="172"/>
      <c r="H145" s="172"/>
      <c r="I145" s="175"/>
      <c r="J145" s="187">
        <f>BK145</f>
        <v>0</v>
      </c>
      <c r="K145" s="172"/>
      <c r="L145" s="177"/>
      <c r="M145" s="178"/>
      <c r="N145" s="179"/>
      <c r="O145" s="179"/>
      <c r="P145" s="180">
        <f>SUM(P146:P186)</f>
        <v>0</v>
      </c>
      <c r="Q145" s="179"/>
      <c r="R145" s="180">
        <f>SUM(R146:R186)</f>
        <v>0</v>
      </c>
      <c r="S145" s="179"/>
      <c r="T145" s="181">
        <f>SUM(T146:T186)</f>
        <v>96.719760000000036</v>
      </c>
      <c r="AR145" s="182" t="s">
        <v>81</v>
      </c>
      <c r="AT145" s="183" t="s">
        <v>71</v>
      </c>
      <c r="AU145" s="183" t="s">
        <v>10</v>
      </c>
      <c r="AY145" s="182" t="s">
        <v>121</v>
      </c>
      <c r="BK145" s="184">
        <f>SUM(BK146:BK186)</f>
        <v>0</v>
      </c>
    </row>
    <row r="146" spans="2:65" s="1" customFormat="1" ht="28.8" customHeight="1">
      <c r="B146" s="40"/>
      <c r="C146" s="188" t="s">
        <v>246</v>
      </c>
      <c r="D146" s="188" t="s">
        <v>123</v>
      </c>
      <c r="E146" s="189" t="s">
        <v>247</v>
      </c>
      <c r="F146" s="190" t="s">
        <v>248</v>
      </c>
      <c r="G146" s="191" t="s">
        <v>126</v>
      </c>
      <c r="H146" s="192">
        <v>405.91</v>
      </c>
      <c r="I146" s="193"/>
      <c r="J146" s="192">
        <f>ROUND(I146*H146,0)</f>
        <v>0</v>
      </c>
      <c r="K146" s="190" t="s">
        <v>127</v>
      </c>
      <c r="L146" s="60"/>
      <c r="M146" s="194" t="s">
        <v>22</v>
      </c>
      <c r="N146" s="195" t="s">
        <v>43</v>
      </c>
      <c r="O146" s="41"/>
      <c r="P146" s="196">
        <f>O146*H146</f>
        <v>0</v>
      </c>
      <c r="Q146" s="196">
        <v>0</v>
      </c>
      <c r="R146" s="196">
        <f>Q146*H146</f>
        <v>0</v>
      </c>
      <c r="S146" s="196">
        <v>1.4E-2</v>
      </c>
      <c r="T146" s="197">
        <f>S146*H146</f>
        <v>5.6827400000000008</v>
      </c>
      <c r="AR146" s="23" t="s">
        <v>214</v>
      </c>
      <c r="AT146" s="23" t="s">
        <v>123</v>
      </c>
      <c r="AU146" s="23" t="s">
        <v>81</v>
      </c>
      <c r="AY146" s="23" t="s">
        <v>121</v>
      </c>
      <c r="BE146" s="198">
        <f>IF(N146="základní",J146,0)</f>
        <v>0</v>
      </c>
      <c r="BF146" s="198">
        <f>IF(N146="snížená",J146,0)</f>
        <v>0</v>
      </c>
      <c r="BG146" s="198">
        <f>IF(N146="zákl. přenesená",J146,0)</f>
        <v>0</v>
      </c>
      <c r="BH146" s="198">
        <f>IF(N146="sníž. přenesená",J146,0)</f>
        <v>0</v>
      </c>
      <c r="BI146" s="198">
        <f>IF(N146="nulová",J146,0)</f>
        <v>0</v>
      </c>
      <c r="BJ146" s="23" t="s">
        <v>10</v>
      </c>
      <c r="BK146" s="198">
        <f>ROUND(I146*H146,0)</f>
        <v>0</v>
      </c>
      <c r="BL146" s="23" t="s">
        <v>214</v>
      </c>
      <c r="BM146" s="23" t="s">
        <v>249</v>
      </c>
    </row>
    <row r="147" spans="2:65" s="11" customFormat="1" ht="12">
      <c r="B147" s="202"/>
      <c r="C147" s="203"/>
      <c r="D147" s="199" t="s">
        <v>132</v>
      </c>
      <c r="E147" s="204" t="s">
        <v>22</v>
      </c>
      <c r="F147" s="205" t="s">
        <v>250</v>
      </c>
      <c r="G147" s="203"/>
      <c r="H147" s="206" t="s">
        <v>22</v>
      </c>
      <c r="I147" s="207"/>
      <c r="J147" s="203"/>
      <c r="K147" s="203"/>
      <c r="L147" s="208"/>
      <c r="M147" s="209"/>
      <c r="N147" s="210"/>
      <c r="O147" s="210"/>
      <c r="P147" s="210"/>
      <c r="Q147" s="210"/>
      <c r="R147" s="210"/>
      <c r="S147" s="210"/>
      <c r="T147" s="211"/>
      <c r="AT147" s="212" t="s">
        <v>132</v>
      </c>
      <c r="AU147" s="212" t="s">
        <v>81</v>
      </c>
      <c r="AV147" s="11" t="s">
        <v>10</v>
      </c>
      <c r="AW147" s="11" t="s">
        <v>35</v>
      </c>
      <c r="AX147" s="11" t="s">
        <v>72</v>
      </c>
      <c r="AY147" s="212" t="s">
        <v>121</v>
      </c>
    </row>
    <row r="148" spans="2:65" s="12" customFormat="1" ht="12">
      <c r="B148" s="213"/>
      <c r="C148" s="214"/>
      <c r="D148" s="199" t="s">
        <v>132</v>
      </c>
      <c r="E148" s="215" t="s">
        <v>22</v>
      </c>
      <c r="F148" s="216" t="s">
        <v>251</v>
      </c>
      <c r="G148" s="214"/>
      <c r="H148" s="217">
        <v>259.68</v>
      </c>
      <c r="I148" s="218"/>
      <c r="J148" s="214"/>
      <c r="K148" s="214"/>
      <c r="L148" s="219"/>
      <c r="M148" s="220"/>
      <c r="N148" s="221"/>
      <c r="O148" s="221"/>
      <c r="P148" s="221"/>
      <c r="Q148" s="221"/>
      <c r="R148" s="221"/>
      <c r="S148" s="221"/>
      <c r="T148" s="222"/>
      <c r="AT148" s="223" t="s">
        <v>132</v>
      </c>
      <c r="AU148" s="223" t="s">
        <v>81</v>
      </c>
      <c r="AV148" s="12" t="s">
        <v>81</v>
      </c>
      <c r="AW148" s="12" t="s">
        <v>35</v>
      </c>
      <c r="AX148" s="12" t="s">
        <v>72</v>
      </c>
      <c r="AY148" s="223" t="s">
        <v>121</v>
      </c>
    </row>
    <row r="149" spans="2:65" s="12" customFormat="1" ht="12">
      <c r="B149" s="213"/>
      <c r="C149" s="214"/>
      <c r="D149" s="199" t="s">
        <v>132</v>
      </c>
      <c r="E149" s="215" t="s">
        <v>22</v>
      </c>
      <c r="F149" s="216" t="s">
        <v>252</v>
      </c>
      <c r="G149" s="214"/>
      <c r="H149" s="217">
        <v>79.84</v>
      </c>
      <c r="I149" s="218"/>
      <c r="J149" s="214"/>
      <c r="K149" s="214"/>
      <c r="L149" s="219"/>
      <c r="M149" s="220"/>
      <c r="N149" s="221"/>
      <c r="O149" s="221"/>
      <c r="P149" s="221"/>
      <c r="Q149" s="221"/>
      <c r="R149" s="221"/>
      <c r="S149" s="221"/>
      <c r="T149" s="222"/>
      <c r="AT149" s="223" t="s">
        <v>132</v>
      </c>
      <c r="AU149" s="223" t="s">
        <v>81</v>
      </c>
      <c r="AV149" s="12" t="s">
        <v>81</v>
      </c>
      <c r="AW149" s="12" t="s">
        <v>35</v>
      </c>
      <c r="AX149" s="12" t="s">
        <v>72</v>
      </c>
      <c r="AY149" s="223" t="s">
        <v>121</v>
      </c>
    </row>
    <row r="150" spans="2:65" s="12" customFormat="1" ht="12">
      <c r="B150" s="213"/>
      <c r="C150" s="214"/>
      <c r="D150" s="199" t="s">
        <v>132</v>
      </c>
      <c r="E150" s="215" t="s">
        <v>22</v>
      </c>
      <c r="F150" s="216" t="s">
        <v>253</v>
      </c>
      <c r="G150" s="214"/>
      <c r="H150" s="217">
        <v>66.39</v>
      </c>
      <c r="I150" s="218"/>
      <c r="J150" s="214"/>
      <c r="K150" s="214"/>
      <c r="L150" s="219"/>
      <c r="M150" s="220"/>
      <c r="N150" s="221"/>
      <c r="O150" s="221"/>
      <c r="P150" s="221"/>
      <c r="Q150" s="221"/>
      <c r="R150" s="221"/>
      <c r="S150" s="221"/>
      <c r="T150" s="222"/>
      <c r="AT150" s="223" t="s">
        <v>132</v>
      </c>
      <c r="AU150" s="223" t="s">
        <v>81</v>
      </c>
      <c r="AV150" s="12" t="s">
        <v>81</v>
      </c>
      <c r="AW150" s="12" t="s">
        <v>35</v>
      </c>
      <c r="AX150" s="12" t="s">
        <v>72</v>
      </c>
      <c r="AY150" s="223" t="s">
        <v>121</v>
      </c>
    </row>
    <row r="151" spans="2:65" s="13" customFormat="1" ht="12">
      <c r="B151" s="229"/>
      <c r="C151" s="230"/>
      <c r="D151" s="224" t="s">
        <v>132</v>
      </c>
      <c r="E151" s="231" t="s">
        <v>22</v>
      </c>
      <c r="F151" s="232" t="s">
        <v>254</v>
      </c>
      <c r="G151" s="230"/>
      <c r="H151" s="233">
        <v>405.91</v>
      </c>
      <c r="I151" s="234"/>
      <c r="J151" s="230"/>
      <c r="K151" s="230"/>
      <c r="L151" s="235"/>
      <c r="M151" s="236"/>
      <c r="N151" s="237"/>
      <c r="O151" s="237"/>
      <c r="P151" s="237"/>
      <c r="Q151" s="237"/>
      <c r="R151" s="237"/>
      <c r="S151" s="237"/>
      <c r="T151" s="238"/>
      <c r="AT151" s="239" t="s">
        <v>132</v>
      </c>
      <c r="AU151" s="239" t="s">
        <v>81</v>
      </c>
      <c r="AV151" s="13" t="s">
        <v>128</v>
      </c>
      <c r="AW151" s="13" t="s">
        <v>35</v>
      </c>
      <c r="AX151" s="13" t="s">
        <v>10</v>
      </c>
      <c r="AY151" s="239" t="s">
        <v>121</v>
      </c>
    </row>
    <row r="152" spans="2:65" s="1" customFormat="1" ht="28.8" customHeight="1">
      <c r="B152" s="40"/>
      <c r="C152" s="188" t="s">
        <v>255</v>
      </c>
      <c r="D152" s="188" t="s">
        <v>123</v>
      </c>
      <c r="E152" s="189" t="s">
        <v>256</v>
      </c>
      <c r="F152" s="190" t="s">
        <v>257</v>
      </c>
      <c r="G152" s="191" t="s">
        <v>258</v>
      </c>
      <c r="H152" s="192">
        <v>386.4</v>
      </c>
      <c r="I152" s="193"/>
      <c r="J152" s="192">
        <f>ROUND(I152*H152,0)</f>
        <v>0</v>
      </c>
      <c r="K152" s="190" t="s">
        <v>127</v>
      </c>
      <c r="L152" s="60"/>
      <c r="M152" s="194" t="s">
        <v>22</v>
      </c>
      <c r="N152" s="195" t="s">
        <v>43</v>
      </c>
      <c r="O152" s="41"/>
      <c r="P152" s="196">
        <f>O152*H152</f>
        <v>0</v>
      </c>
      <c r="Q152" s="196">
        <v>0</v>
      </c>
      <c r="R152" s="196">
        <f>Q152*H152</f>
        <v>0</v>
      </c>
      <c r="S152" s="196">
        <v>8.0000000000000002E-3</v>
      </c>
      <c r="T152" s="197">
        <f>S152*H152</f>
        <v>3.0911999999999997</v>
      </c>
      <c r="AR152" s="23" t="s">
        <v>214</v>
      </c>
      <c r="AT152" s="23" t="s">
        <v>123</v>
      </c>
      <c r="AU152" s="23" t="s">
        <v>81</v>
      </c>
      <c r="AY152" s="23" t="s">
        <v>121</v>
      </c>
      <c r="BE152" s="198">
        <f>IF(N152="základní",J152,0)</f>
        <v>0</v>
      </c>
      <c r="BF152" s="198">
        <f>IF(N152="snížená",J152,0)</f>
        <v>0</v>
      </c>
      <c r="BG152" s="198">
        <f>IF(N152="zákl. přenesená",J152,0)</f>
        <v>0</v>
      </c>
      <c r="BH152" s="198">
        <f>IF(N152="sníž. přenesená",J152,0)</f>
        <v>0</v>
      </c>
      <c r="BI152" s="198">
        <f>IF(N152="nulová",J152,0)</f>
        <v>0</v>
      </c>
      <c r="BJ152" s="23" t="s">
        <v>10</v>
      </c>
      <c r="BK152" s="198">
        <f>ROUND(I152*H152,0)</f>
        <v>0</v>
      </c>
      <c r="BL152" s="23" t="s">
        <v>214</v>
      </c>
      <c r="BM152" s="23" t="s">
        <v>259</v>
      </c>
    </row>
    <row r="153" spans="2:65" s="12" customFormat="1" ht="12">
      <c r="B153" s="213"/>
      <c r="C153" s="214"/>
      <c r="D153" s="199" t="s">
        <v>132</v>
      </c>
      <c r="E153" s="215" t="s">
        <v>22</v>
      </c>
      <c r="F153" s="216" t="s">
        <v>260</v>
      </c>
      <c r="G153" s="214"/>
      <c r="H153" s="217">
        <v>82.8</v>
      </c>
      <c r="I153" s="218"/>
      <c r="J153" s="214"/>
      <c r="K153" s="214"/>
      <c r="L153" s="219"/>
      <c r="M153" s="220"/>
      <c r="N153" s="221"/>
      <c r="O153" s="221"/>
      <c r="P153" s="221"/>
      <c r="Q153" s="221"/>
      <c r="R153" s="221"/>
      <c r="S153" s="221"/>
      <c r="T153" s="222"/>
      <c r="AT153" s="223" t="s">
        <v>132</v>
      </c>
      <c r="AU153" s="223" t="s">
        <v>81</v>
      </c>
      <c r="AV153" s="12" t="s">
        <v>81</v>
      </c>
      <c r="AW153" s="12" t="s">
        <v>35</v>
      </c>
      <c r="AX153" s="12" t="s">
        <v>72</v>
      </c>
      <c r="AY153" s="223" t="s">
        <v>121</v>
      </c>
    </row>
    <row r="154" spans="2:65" s="12" customFormat="1" ht="12">
      <c r="B154" s="213"/>
      <c r="C154" s="214"/>
      <c r="D154" s="199" t="s">
        <v>132</v>
      </c>
      <c r="E154" s="215" t="s">
        <v>22</v>
      </c>
      <c r="F154" s="216" t="s">
        <v>261</v>
      </c>
      <c r="G154" s="214"/>
      <c r="H154" s="217">
        <v>241.5</v>
      </c>
      <c r="I154" s="218"/>
      <c r="J154" s="214"/>
      <c r="K154" s="214"/>
      <c r="L154" s="219"/>
      <c r="M154" s="220"/>
      <c r="N154" s="221"/>
      <c r="O154" s="221"/>
      <c r="P154" s="221"/>
      <c r="Q154" s="221"/>
      <c r="R154" s="221"/>
      <c r="S154" s="221"/>
      <c r="T154" s="222"/>
      <c r="AT154" s="223" t="s">
        <v>132</v>
      </c>
      <c r="AU154" s="223" t="s">
        <v>81</v>
      </c>
      <c r="AV154" s="12" t="s">
        <v>81</v>
      </c>
      <c r="AW154" s="12" t="s">
        <v>35</v>
      </c>
      <c r="AX154" s="12" t="s">
        <v>72</v>
      </c>
      <c r="AY154" s="223" t="s">
        <v>121</v>
      </c>
    </row>
    <row r="155" spans="2:65" s="12" customFormat="1" ht="12">
      <c r="B155" s="213"/>
      <c r="C155" s="214"/>
      <c r="D155" s="199" t="s">
        <v>132</v>
      </c>
      <c r="E155" s="215" t="s">
        <v>22</v>
      </c>
      <c r="F155" s="216" t="s">
        <v>262</v>
      </c>
      <c r="G155" s="214"/>
      <c r="H155" s="217">
        <v>62.1</v>
      </c>
      <c r="I155" s="218"/>
      <c r="J155" s="214"/>
      <c r="K155" s="214"/>
      <c r="L155" s="219"/>
      <c r="M155" s="220"/>
      <c r="N155" s="221"/>
      <c r="O155" s="221"/>
      <c r="P155" s="221"/>
      <c r="Q155" s="221"/>
      <c r="R155" s="221"/>
      <c r="S155" s="221"/>
      <c r="T155" s="222"/>
      <c r="AT155" s="223" t="s">
        <v>132</v>
      </c>
      <c r="AU155" s="223" t="s">
        <v>81</v>
      </c>
      <c r="AV155" s="12" t="s">
        <v>81</v>
      </c>
      <c r="AW155" s="12" t="s">
        <v>35</v>
      </c>
      <c r="AX155" s="12" t="s">
        <v>72</v>
      </c>
      <c r="AY155" s="223" t="s">
        <v>121</v>
      </c>
    </row>
    <row r="156" spans="2:65" s="13" customFormat="1" ht="12">
      <c r="B156" s="229"/>
      <c r="C156" s="230"/>
      <c r="D156" s="224" t="s">
        <v>132</v>
      </c>
      <c r="E156" s="231" t="s">
        <v>22</v>
      </c>
      <c r="F156" s="232" t="s">
        <v>254</v>
      </c>
      <c r="G156" s="230"/>
      <c r="H156" s="233">
        <v>386.4</v>
      </c>
      <c r="I156" s="234"/>
      <c r="J156" s="230"/>
      <c r="K156" s="230"/>
      <c r="L156" s="235"/>
      <c r="M156" s="236"/>
      <c r="N156" s="237"/>
      <c r="O156" s="237"/>
      <c r="P156" s="237"/>
      <c r="Q156" s="237"/>
      <c r="R156" s="237"/>
      <c r="S156" s="237"/>
      <c r="T156" s="238"/>
      <c r="AT156" s="239" t="s">
        <v>132</v>
      </c>
      <c r="AU156" s="239" t="s">
        <v>81</v>
      </c>
      <c r="AV156" s="13" t="s">
        <v>128</v>
      </c>
      <c r="AW156" s="13" t="s">
        <v>35</v>
      </c>
      <c r="AX156" s="13" t="s">
        <v>10</v>
      </c>
      <c r="AY156" s="239" t="s">
        <v>121</v>
      </c>
    </row>
    <row r="157" spans="2:65" s="1" customFormat="1" ht="28.8" customHeight="1">
      <c r="B157" s="40"/>
      <c r="C157" s="188" t="s">
        <v>263</v>
      </c>
      <c r="D157" s="188" t="s">
        <v>123</v>
      </c>
      <c r="E157" s="189" t="s">
        <v>264</v>
      </c>
      <c r="F157" s="190" t="s">
        <v>265</v>
      </c>
      <c r="G157" s="191" t="s">
        <v>258</v>
      </c>
      <c r="H157" s="192">
        <v>1357.4</v>
      </c>
      <c r="I157" s="193"/>
      <c r="J157" s="192">
        <f>ROUND(I157*H157,0)</f>
        <v>0</v>
      </c>
      <c r="K157" s="190" t="s">
        <v>127</v>
      </c>
      <c r="L157" s="60"/>
      <c r="M157" s="194" t="s">
        <v>22</v>
      </c>
      <c r="N157" s="195" t="s">
        <v>43</v>
      </c>
      <c r="O157" s="41"/>
      <c r="P157" s="196">
        <f>O157*H157</f>
        <v>0</v>
      </c>
      <c r="Q157" s="196">
        <v>0</v>
      </c>
      <c r="R157" s="196">
        <f>Q157*H157</f>
        <v>0</v>
      </c>
      <c r="S157" s="196">
        <v>1.4E-2</v>
      </c>
      <c r="T157" s="197">
        <f>S157*H157</f>
        <v>19.003600000000002</v>
      </c>
      <c r="AR157" s="23" t="s">
        <v>214</v>
      </c>
      <c r="AT157" s="23" t="s">
        <v>123</v>
      </c>
      <c r="AU157" s="23" t="s">
        <v>81</v>
      </c>
      <c r="AY157" s="23" t="s">
        <v>121</v>
      </c>
      <c r="BE157" s="198">
        <f>IF(N157="základní",J157,0)</f>
        <v>0</v>
      </c>
      <c r="BF157" s="198">
        <f>IF(N157="snížená",J157,0)</f>
        <v>0</v>
      </c>
      <c r="BG157" s="198">
        <f>IF(N157="zákl. přenesená",J157,0)</f>
        <v>0</v>
      </c>
      <c r="BH157" s="198">
        <f>IF(N157="sníž. přenesená",J157,0)</f>
        <v>0</v>
      </c>
      <c r="BI157" s="198">
        <f>IF(N157="nulová",J157,0)</f>
        <v>0</v>
      </c>
      <c r="BJ157" s="23" t="s">
        <v>10</v>
      </c>
      <c r="BK157" s="198">
        <f>ROUND(I157*H157,0)</f>
        <v>0</v>
      </c>
      <c r="BL157" s="23" t="s">
        <v>214</v>
      </c>
      <c r="BM157" s="23" t="s">
        <v>266</v>
      </c>
    </row>
    <row r="158" spans="2:65" s="12" customFormat="1" ht="12">
      <c r="B158" s="213"/>
      <c r="C158" s="214"/>
      <c r="D158" s="199" t="s">
        <v>132</v>
      </c>
      <c r="E158" s="215" t="s">
        <v>22</v>
      </c>
      <c r="F158" s="216" t="s">
        <v>267</v>
      </c>
      <c r="G158" s="214"/>
      <c r="H158" s="217">
        <v>1212.5</v>
      </c>
      <c r="I158" s="218"/>
      <c r="J158" s="214"/>
      <c r="K158" s="214"/>
      <c r="L158" s="219"/>
      <c r="M158" s="220"/>
      <c r="N158" s="221"/>
      <c r="O158" s="221"/>
      <c r="P158" s="221"/>
      <c r="Q158" s="221"/>
      <c r="R158" s="221"/>
      <c r="S158" s="221"/>
      <c r="T158" s="222"/>
      <c r="AT158" s="223" t="s">
        <v>132</v>
      </c>
      <c r="AU158" s="223" t="s">
        <v>81</v>
      </c>
      <c r="AV158" s="12" t="s">
        <v>81</v>
      </c>
      <c r="AW158" s="12" t="s">
        <v>35</v>
      </c>
      <c r="AX158" s="12" t="s">
        <v>72</v>
      </c>
      <c r="AY158" s="223" t="s">
        <v>121</v>
      </c>
    </row>
    <row r="159" spans="2:65" s="12" customFormat="1" ht="12">
      <c r="B159" s="213"/>
      <c r="C159" s="214"/>
      <c r="D159" s="199" t="s">
        <v>132</v>
      </c>
      <c r="E159" s="215" t="s">
        <v>22</v>
      </c>
      <c r="F159" s="216" t="s">
        <v>268</v>
      </c>
      <c r="G159" s="214"/>
      <c r="H159" s="217">
        <v>144.9</v>
      </c>
      <c r="I159" s="218"/>
      <c r="J159" s="214"/>
      <c r="K159" s="214"/>
      <c r="L159" s="219"/>
      <c r="M159" s="220"/>
      <c r="N159" s="221"/>
      <c r="O159" s="221"/>
      <c r="P159" s="221"/>
      <c r="Q159" s="221"/>
      <c r="R159" s="221"/>
      <c r="S159" s="221"/>
      <c r="T159" s="222"/>
      <c r="AT159" s="223" t="s">
        <v>132</v>
      </c>
      <c r="AU159" s="223" t="s">
        <v>81</v>
      </c>
      <c r="AV159" s="12" t="s">
        <v>81</v>
      </c>
      <c r="AW159" s="12" t="s">
        <v>35</v>
      </c>
      <c r="AX159" s="12" t="s">
        <v>72</v>
      </c>
      <c r="AY159" s="223" t="s">
        <v>121</v>
      </c>
    </row>
    <row r="160" spans="2:65" s="13" customFormat="1" ht="12">
      <c r="B160" s="229"/>
      <c r="C160" s="230"/>
      <c r="D160" s="224" t="s">
        <v>132</v>
      </c>
      <c r="E160" s="231" t="s">
        <v>22</v>
      </c>
      <c r="F160" s="232" t="s">
        <v>254</v>
      </c>
      <c r="G160" s="230"/>
      <c r="H160" s="233">
        <v>1357.4</v>
      </c>
      <c r="I160" s="234"/>
      <c r="J160" s="230"/>
      <c r="K160" s="230"/>
      <c r="L160" s="235"/>
      <c r="M160" s="236"/>
      <c r="N160" s="237"/>
      <c r="O160" s="237"/>
      <c r="P160" s="237"/>
      <c r="Q160" s="237"/>
      <c r="R160" s="237"/>
      <c r="S160" s="237"/>
      <c r="T160" s="238"/>
      <c r="AT160" s="239" t="s">
        <v>132</v>
      </c>
      <c r="AU160" s="239" t="s">
        <v>81</v>
      </c>
      <c r="AV160" s="13" t="s">
        <v>128</v>
      </c>
      <c r="AW160" s="13" t="s">
        <v>35</v>
      </c>
      <c r="AX160" s="13" t="s">
        <v>10</v>
      </c>
      <c r="AY160" s="239" t="s">
        <v>121</v>
      </c>
    </row>
    <row r="161" spans="2:65" s="1" customFormat="1" ht="28.8" customHeight="1">
      <c r="B161" s="40"/>
      <c r="C161" s="188" t="s">
        <v>269</v>
      </c>
      <c r="D161" s="188" t="s">
        <v>123</v>
      </c>
      <c r="E161" s="189" t="s">
        <v>270</v>
      </c>
      <c r="F161" s="190" t="s">
        <v>271</v>
      </c>
      <c r="G161" s="191" t="s">
        <v>258</v>
      </c>
      <c r="H161" s="192">
        <v>661.2</v>
      </c>
      <c r="I161" s="193"/>
      <c r="J161" s="192">
        <f>ROUND(I161*H161,0)</f>
        <v>0</v>
      </c>
      <c r="K161" s="190" t="s">
        <v>127</v>
      </c>
      <c r="L161" s="60"/>
      <c r="M161" s="194" t="s">
        <v>22</v>
      </c>
      <c r="N161" s="195" t="s">
        <v>43</v>
      </c>
      <c r="O161" s="41"/>
      <c r="P161" s="196">
        <f>O161*H161</f>
        <v>0</v>
      </c>
      <c r="Q161" s="196">
        <v>0</v>
      </c>
      <c r="R161" s="196">
        <f>Q161*H161</f>
        <v>0</v>
      </c>
      <c r="S161" s="196">
        <v>2.4E-2</v>
      </c>
      <c r="T161" s="197">
        <f>S161*H161</f>
        <v>15.868800000000002</v>
      </c>
      <c r="AR161" s="23" t="s">
        <v>214</v>
      </c>
      <c r="AT161" s="23" t="s">
        <v>123</v>
      </c>
      <c r="AU161" s="23" t="s">
        <v>81</v>
      </c>
      <c r="AY161" s="23" t="s">
        <v>121</v>
      </c>
      <c r="BE161" s="198">
        <f>IF(N161="základní",J161,0)</f>
        <v>0</v>
      </c>
      <c r="BF161" s="198">
        <f>IF(N161="snížená",J161,0)</f>
        <v>0</v>
      </c>
      <c r="BG161" s="198">
        <f>IF(N161="zákl. přenesená",J161,0)</f>
        <v>0</v>
      </c>
      <c r="BH161" s="198">
        <f>IF(N161="sníž. přenesená",J161,0)</f>
        <v>0</v>
      </c>
      <c r="BI161" s="198">
        <f>IF(N161="nulová",J161,0)</f>
        <v>0</v>
      </c>
      <c r="BJ161" s="23" t="s">
        <v>10</v>
      </c>
      <c r="BK161" s="198">
        <f>ROUND(I161*H161,0)</f>
        <v>0</v>
      </c>
      <c r="BL161" s="23" t="s">
        <v>214</v>
      </c>
      <c r="BM161" s="23" t="s">
        <v>272</v>
      </c>
    </row>
    <row r="162" spans="2:65" s="12" customFormat="1" ht="12">
      <c r="B162" s="213"/>
      <c r="C162" s="214"/>
      <c r="D162" s="199" t="s">
        <v>132</v>
      </c>
      <c r="E162" s="215" t="s">
        <v>22</v>
      </c>
      <c r="F162" s="216" t="s">
        <v>273</v>
      </c>
      <c r="G162" s="214"/>
      <c r="H162" s="217">
        <v>268.5</v>
      </c>
      <c r="I162" s="218"/>
      <c r="J162" s="214"/>
      <c r="K162" s="214"/>
      <c r="L162" s="219"/>
      <c r="M162" s="220"/>
      <c r="N162" s="221"/>
      <c r="O162" s="221"/>
      <c r="P162" s="221"/>
      <c r="Q162" s="221"/>
      <c r="R162" s="221"/>
      <c r="S162" s="221"/>
      <c r="T162" s="222"/>
      <c r="AT162" s="223" t="s">
        <v>132</v>
      </c>
      <c r="AU162" s="223" t="s">
        <v>81</v>
      </c>
      <c r="AV162" s="12" t="s">
        <v>81</v>
      </c>
      <c r="AW162" s="12" t="s">
        <v>35</v>
      </c>
      <c r="AX162" s="12" t="s">
        <v>72</v>
      </c>
      <c r="AY162" s="223" t="s">
        <v>121</v>
      </c>
    </row>
    <row r="163" spans="2:65" s="12" customFormat="1" ht="12">
      <c r="B163" s="213"/>
      <c r="C163" s="214"/>
      <c r="D163" s="199" t="s">
        <v>132</v>
      </c>
      <c r="E163" s="215" t="s">
        <v>22</v>
      </c>
      <c r="F163" s="216" t="s">
        <v>274</v>
      </c>
      <c r="G163" s="214"/>
      <c r="H163" s="217">
        <v>268.5</v>
      </c>
      <c r="I163" s="218"/>
      <c r="J163" s="214"/>
      <c r="K163" s="214"/>
      <c r="L163" s="219"/>
      <c r="M163" s="220"/>
      <c r="N163" s="221"/>
      <c r="O163" s="221"/>
      <c r="P163" s="221"/>
      <c r="Q163" s="221"/>
      <c r="R163" s="221"/>
      <c r="S163" s="221"/>
      <c r="T163" s="222"/>
      <c r="AT163" s="223" t="s">
        <v>132</v>
      </c>
      <c r="AU163" s="223" t="s">
        <v>81</v>
      </c>
      <c r="AV163" s="12" t="s">
        <v>81</v>
      </c>
      <c r="AW163" s="12" t="s">
        <v>35</v>
      </c>
      <c r="AX163" s="12" t="s">
        <v>72</v>
      </c>
      <c r="AY163" s="223" t="s">
        <v>121</v>
      </c>
    </row>
    <row r="164" spans="2:65" s="12" customFormat="1" ht="12">
      <c r="B164" s="213"/>
      <c r="C164" s="214"/>
      <c r="D164" s="199" t="s">
        <v>132</v>
      </c>
      <c r="E164" s="215" t="s">
        <v>22</v>
      </c>
      <c r="F164" s="216" t="s">
        <v>275</v>
      </c>
      <c r="G164" s="214"/>
      <c r="H164" s="217">
        <v>124.2</v>
      </c>
      <c r="I164" s="218"/>
      <c r="J164" s="214"/>
      <c r="K164" s="214"/>
      <c r="L164" s="219"/>
      <c r="M164" s="220"/>
      <c r="N164" s="221"/>
      <c r="O164" s="221"/>
      <c r="P164" s="221"/>
      <c r="Q164" s="221"/>
      <c r="R164" s="221"/>
      <c r="S164" s="221"/>
      <c r="T164" s="222"/>
      <c r="AT164" s="223" t="s">
        <v>132</v>
      </c>
      <c r="AU164" s="223" t="s">
        <v>81</v>
      </c>
      <c r="AV164" s="12" t="s">
        <v>81</v>
      </c>
      <c r="AW164" s="12" t="s">
        <v>35</v>
      </c>
      <c r="AX164" s="12" t="s">
        <v>72</v>
      </c>
      <c r="AY164" s="223" t="s">
        <v>121</v>
      </c>
    </row>
    <row r="165" spans="2:65" s="13" customFormat="1" ht="12">
      <c r="B165" s="229"/>
      <c r="C165" s="230"/>
      <c r="D165" s="224" t="s">
        <v>132</v>
      </c>
      <c r="E165" s="231" t="s">
        <v>22</v>
      </c>
      <c r="F165" s="232" t="s">
        <v>254</v>
      </c>
      <c r="G165" s="230"/>
      <c r="H165" s="233">
        <v>661.2</v>
      </c>
      <c r="I165" s="234"/>
      <c r="J165" s="230"/>
      <c r="K165" s="230"/>
      <c r="L165" s="235"/>
      <c r="M165" s="236"/>
      <c r="N165" s="237"/>
      <c r="O165" s="237"/>
      <c r="P165" s="237"/>
      <c r="Q165" s="237"/>
      <c r="R165" s="237"/>
      <c r="S165" s="237"/>
      <c r="T165" s="238"/>
      <c r="AT165" s="239" t="s">
        <v>132</v>
      </c>
      <c r="AU165" s="239" t="s">
        <v>81</v>
      </c>
      <c r="AV165" s="13" t="s">
        <v>128</v>
      </c>
      <c r="AW165" s="13" t="s">
        <v>35</v>
      </c>
      <c r="AX165" s="13" t="s">
        <v>10</v>
      </c>
      <c r="AY165" s="239" t="s">
        <v>121</v>
      </c>
    </row>
    <row r="166" spans="2:65" s="1" customFormat="1" ht="28.8" customHeight="1">
      <c r="B166" s="40"/>
      <c r="C166" s="188" t="s">
        <v>276</v>
      </c>
      <c r="D166" s="188" t="s">
        <v>123</v>
      </c>
      <c r="E166" s="189" t="s">
        <v>277</v>
      </c>
      <c r="F166" s="190" t="s">
        <v>278</v>
      </c>
      <c r="G166" s="191" t="s">
        <v>258</v>
      </c>
      <c r="H166" s="192">
        <v>213.9</v>
      </c>
      <c r="I166" s="193"/>
      <c r="J166" s="192">
        <f>ROUND(I166*H166,0)</f>
        <v>0</v>
      </c>
      <c r="K166" s="190" t="s">
        <v>127</v>
      </c>
      <c r="L166" s="60"/>
      <c r="M166" s="194" t="s">
        <v>22</v>
      </c>
      <c r="N166" s="195" t="s">
        <v>43</v>
      </c>
      <c r="O166" s="41"/>
      <c r="P166" s="196">
        <f>O166*H166</f>
        <v>0</v>
      </c>
      <c r="Q166" s="196">
        <v>0</v>
      </c>
      <c r="R166" s="196">
        <f>Q166*H166</f>
        <v>0</v>
      </c>
      <c r="S166" s="196">
        <v>3.2000000000000001E-2</v>
      </c>
      <c r="T166" s="197">
        <f>S166*H166</f>
        <v>6.8448000000000002</v>
      </c>
      <c r="AR166" s="23" t="s">
        <v>214</v>
      </c>
      <c r="AT166" s="23" t="s">
        <v>123</v>
      </c>
      <c r="AU166" s="23" t="s">
        <v>81</v>
      </c>
      <c r="AY166" s="23" t="s">
        <v>121</v>
      </c>
      <c r="BE166" s="198">
        <f>IF(N166="základní",J166,0)</f>
        <v>0</v>
      </c>
      <c r="BF166" s="198">
        <f>IF(N166="snížená",J166,0)</f>
        <v>0</v>
      </c>
      <c r="BG166" s="198">
        <f>IF(N166="zákl. přenesená",J166,0)</f>
        <v>0</v>
      </c>
      <c r="BH166" s="198">
        <f>IF(N166="sníž. přenesená",J166,0)</f>
        <v>0</v>
      </c>
      <c r="BI166" s="198">
        <f>IF(N166="nulová",J166,0)</f>
        <v>0</v>
      </c>
      <c r="BJ166" s="23" t="s">
        <v>10</v>
      </c>
      <c r="BK166" s="198">
        <f>ROUND(I166*H166,0)</f>
        <v>0</v>
      </c>
      <c r="BL166" s="23" t="s">
        <v>214</v>
      </c>
      <c r="BM166" s="23" t="s">
        <v>279</v>
      </c>
    </row>
    <row r="167" spans="2:65" s="12" customFormat="1" ht="12">
      <c r="B167" s="213"/>
      <c r="C167" s="214"/>
      <c r="D167" s="224" t="s">
        <v>132</v>
      </c>
      <c r="E167" s="225" t="s">
        <v>22</v>
      </c>
      <c r="F167" s="226" t="s">
        <v>280</v>
      </c>
      <c r="G167" s="214"/>
      <c r="H167" s="227">
        <v>213.9</v>
      </c>
      <c r="I167" s="218"/>
      <c r="J167" s="214"/>
      <c r="K167" s="214"/>
      <c r="L167" s="219"/>
      <c r="M167" s="220"/>
      <c r="N167" s="221"/>
      <c r="O167" s="221"/>
      <c r="P167" s="221"/>
      <c r="Q167" s="221"/>
      <c r="R167" s="221"/>
      <c r="S167" s="221"/>
      <c r="T167" s="222"/>
      <c r="AT167" s="223" t="s">
        <v>132</v>
      </c>
      <c r="AU167" s="223" t="s">
        <v>81</v>
      </c>
      <c r="AV167" s="12" t="s">
        <v>81</v>
      </c>
      <c r="AW167" s="12" t="s">
        <v>35</v>
      </c>
      <c r="AX167" s="12" t="s">
        <v>10</v>
      </c>
      <c r="AY167" s="223" t="s">
        <v>121</v>
      </c>
    </row>
    <row r="168" spans="2:65" s="1" customFormat="1" ht="40.200000000000003" customHeight="1">
      <c r="B168" s="40"/>
      <c r="C168" s="188" t="s">
        <v>281</v>
      </c>
      <c r="D168" s="188" t="s">
        <v>123</v>
      </c>
      <c r="E168" s="189" t="s">
        <v>282</v>
      </c>
      <c r="F168" s="190" t="s">
        <v>283</v>
      </c>
      <c r="G168" s="191" t="s">
        <v>126</v>
      </c>
      <c r="H168" s="192">
        <v>1208.8</v>
      </c>
      <c r="I168" s="193"/>
      <c r="J168" s="192">
        <f>ROUND(I168*H168,0)</f>
        <v>0</v>
      </c>
      <c r="K168" s="190" t="s">
        <v>127</v>
      </c>
      <c r="L168" s="60"/>
      <c r="M168" s="194" t="s">
        <v>22</v>
      </c>
      <c r="N168" s="195" t="s">
        <v>43</v>
      </c>
      <c r="O168" s="41"/>
      <c r="P168" s="196">
        <f>O168*H168</f>
        <v>0</v>
      </c>
      <c r="Q168" s="196">
        <v>0</v>
      </c>
      <c r="R168" s="196">
        <f>Q168*H168</f>
        <v>0</v>
      </c>
      <c r="S168" s="196">
        <v>1.4999999999999999E-2</v>
      </c>
      <c r="T168" s="197">
        <f>S168*H168</f>
        <v>18.131999999999998</v>
      </c>
      <c r="AR168" s="23" t="s">
        <v>214</v>
      </c>
      <c r="AT168" s="23" t="s">
        <v>123</v>
      </c>
      <c r="AU168" s="23" t="s">
        <v>81</v>
      </c>
      <c r="AY168" s="23" t="s">
        <v>121</v>
      </c>
      <c r="BE168" s="198">
        <f>IF(N168="základní",J168,0)</f>
        <v>0</v>
      </c>
      <c r="BF168" s="198">
        <f>IF(N168="snížená",J168,0)</f>
        <v>0</v>
      </c>
      <c r="BG168" s="198">
        <f>IF(N168="zákl. přenesená",J168,0)</f>
        <v>0</v>
      </c>
      <c r="BH168" s="198">
        <f>IF(N168="sníž. přenesená",J168,0)</f>
        <v>0</v>
      </c>
      <c r="BI168" s="198">
        <f>IF(N168="nulová",J168,0)</f>
        <v>0</v>
      </c>
      <c r="BJ168" s="23" t="s">
        <v>10</v>
      </c>
      <c r="BK168" s="198">
        <f>ROUND(I168*H168,0)</f>
        <v>0</v>
      </c>
      <c r="BL168" s="23" t="s">
        <v>214</v>
      </c>
      <c r="BM168" s="23" t="s">
        <v>284</v>
      </c>
    </row>
    <row r="169" spans="2:65" s="12" customFormat="1" ht="12">
      <c r="B169" s="213"/>
      <c r="C169" s="214"/>
      <c r="D169" s="224" t="s">
        <v>132</v>
      </c>
      <c r="E169" s="225" t="s">
        <v>22</v>
      </c>
      <c r="F169" s="226" t="s">
        <v>285</v>
      </c>
      <c r="G169" s="214"/>
      <c r="H169" s="227">
        <v>1208.8</v>
      </c>
      <c r="I169" s="218"/>
      <c r="J169" s="214"/>
      <c r="K169" s="214"/>
      <c r="L169" s="219"/>
      <c r="M169" s="220"/>
      <c r="N169" s="221"/>
      <c r="O169" s="221"/>
      <c r="P169" s="221"/>
      <c r="Q169" s="221"/>
      <c r="R169" s="221"/>
      <c r="S169" s="221"/>
      <c r="T169" s="222"/>
      <c r="AT169" s="223" t="s">
        <v>132</v>
      </c>
      <c r="AU169" s="223" t="s">
        <v>81</v>
      </c>
      <c r="AV169" s="12" t="s">
        <v>81</v>
      </c>
      <c r="AW169" s="12" t="s">
        <v>35</v>
      </c>
      <c r="AX169" s="12" t="s">
        <v>10</v>
      </c>
      <c r="AY169" s="223" t="s">
        <v>121</v>
      </c>
    </row>
    <row r="170" spans="2:65" s="1" customFormat="1" ht="28.8" customHeight="1">
      <c r="B170" s="40"/>
      <c r="C170" s="188" t="s">
        <v>286</v>
      </c>
      <c r="D170" s="188" t="s">
        <v>123</v>
      </c>
      <c r="E170" s="189" t="s">
        <v>287</v>
      </c>
      <c r="F170" s="190" t="s">
        <v>288</v>
      </c>
      <c r="G170" s="191" t="s">
        <v>258</v>
      </c>
      <c r="H170" s="192">
        <v>241.9</v>
      </c>
      <c r="I170" s="193"/>
      <c r="J170" s="192">
        <f>ROUND(I170*H170,0)</f>
        <v>0</v>
      </c>
      <c r="K170" s="190" t="s">
        <v>127</v>
      </c>
      <c r="L170" s="60"/>
      <c r="M170" s="194" t="s">
        <v>22</v>
      </c>
      <c r="N170" s="195" t="s">
        <v>43</v>
      </c>
      <c r="O170" s="41"/>
      <c r="P170" s="196">
        <f>O170*H170</f>
        <v>0</v>
      </c>
      <c r="Q170" s="196">
        <v>0</v>
      </c>
      <c r="R170" s="196">
        <f>Q170*H170</f>
        <v>0</v>
      </c>
      <c r="S170" s="196">
        <v>6.0000000000000001E-3</v>
      </c>
      <c r="T170" s="197">
        <f>S170*H170</f>
        <v>1.4514</v>
      </c>
      <c r="AR170" s="23" t="s">
        <v>214</v>
      </c>
      <c r="AT170" s="23" t="s">
        <v>123</v>
      </c>
      <c r="AU170" s="23" t="s">
        <v>81</v>
      </c>
      <c r="AY170" s="23" t="s">
        <v>121</v>
      </c>
      <c r="BE170" s="198">
        <f>IF(N170="základní",J170,0)</f>
        <v>0</v>
      </c>
      <c r="BF170" s="198">
        <f>IF(N170="snížená",J170,0)</f>
        <v>0</v>
      </c>
      <c r="BG170" s="198">
        <f>IF(N170="zákl. přenesená",J170,0)</f>
        <v>0</v>
      </c>
      <c r="BH170" s="198">
        <f>IF(N170="sníž. přenesená",J170,0)</f>
        <v>0</v>
      </c>
      <c r="BI170" s="198">
        <f>IF(N170="nulová",J170,0)</f>
        <v>0</v>
      </c>
      <c r="BJ170" s="23" t="s">
        <v>10</v>
      </c>
      <c r="BK170" s="198">
        <f>ROUND(I170*H170,0)</f>
        <v>0</v>
      </c>
      <c r="BL170" s="23" t="s">
        <v>214</v>
      </c>
      <c r="BM170" s="23" t="s">
        <v>289</v>
      </c>
    </row>
    <row r="171" spans="2:65" s="12" customFormat="1" ht="12">
      <c r="B171" s="213"/>
      <c r="C171" s="214"/>
      <c r="D171" s="224" t="s">
        <v>132</v>
      </c>
      <c r="E171" s="225" t="s">
        <v>22</v>
      </c>
      <c r="F171" s="226" t="s">
        <v>290</v>
      </c>
      <c r="G171" s="214"/>
      <c r="H171" s="227">
        <v>241.9</v>
      </c>
      <c r="I171" s="218"/>
      <c r="J171" s="214"/>
      <c r="K171" s="214"/>
      <c r="L171" s="219"/>
      <c r="M171" s="220"/>
      <c r="N171" s="221"/>
      <c r="O171" s="221"/>
      <c r="P171" s="221"/>
      <c r="Q171" s="221"/>
      <c r="R171" s="221"/>
      <c r="S171" s="221"/>
      <c r="T171" s="222"/>
      <c r="AT171" s="223" t="s">
        <v>132</v>
      </c>
      <c r="AU171" s="223" t="s">
        <v>81</v>
      </c>
      <c r="AV171" s="12" t="s">
        <v>81</v>
      </c>
      <c r="AW171" s="12" t="s">
        <v>35</v>
      </c>
      <c r="AX171" s="12" t="s">
        <v>10</v>
      </c>
      <c r="AY171" s="223" t="s">
        <v>121</v>
      </c>
    </row>
    <row r="172" spans="2:65" s="1" customFormat="1" ht="28.8" customHeight="1">
      <c r="B172" s="40"/>
      <c r="C172" s="188" t="s">
        <v>291</v>
      </c>
      <c r="D172" s="188" t="s">
        <v>123</v>
      </c>
      <c r="E172" s="189" t="s">
        <v>292</v>
      </c>
      <c r="F172" s="190" t="s">
        <v>293</v>
      </c>
      <c r="G172" s="191" t="s">
        <v>258</v>
      </c>
      <c r="H172" s="192">
        <v>18.3</v>
      </c>
      <c r="I172" s="193"/>
      <c r="J172" s="192">
        <f>ROUND(I172*H172,0)</f>
        <v>0</v>
      </c>
      <c r="K172" s="190" t="s">
        <v>127</v>
      </c>
      <c r="L172" s="60"/>
      <c r="M172" s="194" t="s">
        <v>22</v>
      </c>
      <c r="N172" s="195" t="s">
        <v>43</v>
      </c>
      <c r="O172" s="41"/>
      <c r="P172" s="196">
        <f>O172*H172</f>
        <v>0</v>
      </c>
      <c r="Q172" s="196">
        <v>0</v>
      </c>
      <c r="R172" s="196">
        <f>Q172*H172</f>
        <v>0</v>
      </c>
      <c r="S172" s="196">
        <v>0.01</v>
      </c>
      <c r="T172" s="197">
        <f>S172*H172</f>
        <v>0.18300000000000002</v>
      </c>
      <c r="AR172" s="23" t="s">
        <v>214</v>
      </c>
      <c r="AT172" s="23" t="s">
        <v>123</v>
      </c>
      <c r="AU172" s="23" t="s">
        <v>81</v>
      </c>
      <c r="AY172" s="23" t="s">
        <v>121</v>
      </c>
      <c r="BE172" s="198">
        <f>IF(N172="základní",J172,0)</f>
        <v>0</v>
      </c>
      <c r="BF172" s="198">
        <f>IF(N172="snížená",J172,0)</f>
        <v>0</v>
      </c>
      <c r="BG172" s="198">
        <f>IF(N172="zákl. přenesená",J172,0)</f>
        <v>0</v>
      </c>
      <c r="BH172" s="198">
        <f>IF(N172="sníž. přenesená",J172,0)</f>
        <v>0</v>
      </c>
      <c r="BI172" s="198">
        <f>IF(N172="nulová",J172,0)</f>
        <v>0</v>
      </c>
      <c r="BJ172" s="23" t="s">
        <v>10</v>
      </c>
      <c r="BK172" s="198">
        <f>ROUND(I172*H172,0)</f>
        <v>0</v>
      </c>
      <c r="BL172" s="23" t="s">
        <v>214</v>
      </c>
      <c r="BM172" s="23" t="s">
        <v>294</v>
      </c>
    </row>
    <row r="173" spans="2:65" s="12" customFormat="1" ht="12">
      <c r="B173" s="213"/>
      <c r="C173" s="214"/>
      <c r="D173" s="224" t="s">
        <v>132</v>
      </c>
      <c r="E173" s="225" t="s">
        <v>22</v>
      </c>
      <c r="F173" s="226" t="s">
        <v>295</v>
      </c>
      <c r="G173" s="214"/>
      <c r="H173" s="227">
        <v>18.3</v>
      </c>
      <c r="I173" s="218"/>
      <c r="J173" s="214"/>
      <c r="K173" s="214"/>
      <c r="L173" s="219"/>
      <c r="M173" s="220"/>
      <c r="N173" s="221"/>
      <c r="O173" s="221"/>
      <c r="P173" s="221"/>
      <c r="Q173" s="221"/>
      <c r="R173" s="221"/>
      <c r="S173" s="221"/>
      <c r="T173" s="222"/>
      <c r="AT173" s="223" t="s">
        <v>132</v>
      </c>
      <c r="AU173" s="223" t="s">
        <v>81</v>
      </c>
      <c r="AV173" s="12" t="s">
        <v>81</v>
      </c>
      <c r="AW173" s="12" t="s">
        <v>35</v>
      </c>
      <c r="AX173" s="12" t="s">
        <v>10</v>
      </c>
      <c r="AY173" s="223" t="s">
        <v>121</v>
      </c>
    </row>
    <row r="174" spans="2:65" s="1" customFormat="1" ht="28.8" customHeight="1">
      <c r="B174" s="40"/>
      <c r="C174" s="188" t="s">
        <v>296</v>
      </c>
      <c r="D174" s="188" t="s">
        <v>123</v>
      </c>
      <c r="E174" s="189" t="s">
        <v>297</v>
      </c>
      <c r="F174" s="190" t="s">
        <v>298</v>
      </c>
      <c r="G174" s="191" t="s">
        <v>258</v>
      </c>
      <c r="H174" s="192">
        <v>191.1</v>
      </c>
      <c r="I174" s="193"/>
      <c r="J174" s="192">
        <f>ROUND(I174*H174,0)</f>
        <v>0</v>
      </c>
      <c r="K174" s="190" t="s">
        <v>127</v>
      </c>
      <c r="L174" s="60"/>
      <c r="M174" s="194" t="s">
        <v>22</v>
      </c>
      <c r="N174" s="195" t="s">
        <v>43</v>
      </c>
      <c r="O174" s="41"/>
      <c r="P174" s="196">
        <f>O174*H174</f>
        <v>0</v>
      </c>
      <c r="Q174" s="196">
        <v>0</v>
      </c>
      <c r="R174" s="196">
        <f>Q174*H174</f>
        <v>0</v>
      </c>
      <c r="S174" s="196">
        <v>2.3E-2</v>
      </c>
      <c r="T174" s="197">
        <f>S174*H174</f>
        <v>4.3952999999999998</v>
      </c>
      <c r="AR174" s="23" t="s">
        <v>214</v>
      </c>
      <c r="AT174" s="23" t="s">
        <v>123</v>
      </c>
      <c r="AU174" s="23" t="s">
        <v>81</v>
      </c>
      <c r="AY174" s="23" t="s">
        <v>121</v>
      </c>
      <c r="BE174" s="198">
        <f>IF(N174="základní",J174,0)</f>
        <v>0</v>
      </c>
      <c r="BF174" s="198">
        <f>IF(N174="snížená",J174,0)</f>
        <v>0</v>
      </c>
      <c r="BG174" s="198">
        <f>IF(N174="zákl. přenesená",J174,0)</f>
        <v>0</v>
      </c>
      <c r="BH174" s="198">
        <f>IF(N174="sníž. přenesená",J174,0)</f>
        <v>0</v>
      </c>
      <c r="BI174" s="198">
        <f>IF(N174="nulová",J174,0)</f>
        <v>0</v>
      </c>
      <c r="BJ174" s="23" t="s">
        <v>10</v>
      </c>
      <c r="BK174" s="198">
        <f>ROUND(I174*H174,0)</f>
        <v>0</v>
      </c>
      <c r="BL174" s="23" t="s">
        <v>214</v>
      </c>
      <c r="BM174" s="23" t="s">
        <v>299</v>
      </c>
    </row>
    <row r="175" spans="2:65" s="12" customFormat="1" ht="12">
      <c r="B175" s="213"/>
      <c r="C175" s="214"/>
      <c r="D175" s="199" t="s">
        <v>132</v>
      </c>
      <c r="E175" s="215" t="s">
        <v>22</v>
      </c>
      <c r="F175" s="216" t="s">
        <v>300</v>
      </c>
      <c r="G175" s="214"/>
      <c r="H175" s="217">
        <v>34.5</v>
      </c>
      <c r="I175" s="218"/>
      <c r="J175" s="214"/>
      <c r="K175" s="214"/>
      <c r="L175" s="219"/>
      <c r="M175" s="220"/>
      <c r="N175" s="221"/>
      <c r="O175" s="221"/>
      <c r="P175" s="221"/>
      <c r="Q175" s="221"/>
      <c r="R175" s="221"/>
      <c r="S175" s="221"/>
      <c r="T175" s="222"/>
      <c r="AT175" s="223" t="s">
        <v>132</v>
      </c>
      <c r="AU175" s="223" t="s">
        <v>81</v>
      </c>
      <c r="AV175" s="12" t="s">
        <v>81</v>
      </c>
      <c r="AW175" s="12" t="s">
        <v>35</v>
      </c>
      <c r="AX175" s="12" t="s">
        <v>72</v>
      </c>
      <c r="AY175" s="223" t="s">
        <v>121</v>
      </c>
    </row>
    <row r="176" spans="2:65" s="12" customFormat="1" ht="12">
      <c r="B176" s="213"/>
      <c r="C176" s="214"/>
      <c r="D176" s="199" t="s">
        <v>132</v>
      </c>
      <c r="E176" s="215" t="s">
        <v>22</v>
      </c>
      <c r="F176" s="216" t="s">
        <v>301</v>
      </c>
      <c r="G176" s="214"/>
      <c r="H176" s="217">
        <v>28.1</v>
      </c>
      <c r="I176" s="218"/>
      <c r="J176" s="214"/>
      <c r="K176" s="214"/>
      <c r="L176" s="219"/>
      <c r="M176" s="220"/>
      <c r="N176" s="221"/>
      <c r="O176" s="221"/>
      <c r="P176" s="221"/>
      <c r="Q176" s="221"/>
      <c r="R176" s="221"/>
      <c r="S176" s="221"/>
      <c r="T176" s="222"/>
      <c r="AT176" s="223" t="s">
        <v>132</v>
      </c>
      <c r="AU176" s="223" t="s">
        <v>81</v>
      </c>
      <c r="AV176" s="12" t="s">
        <v>81</v>
      </c>
      <c r="AW176" s="12" t="s">
        <v>35</v>
      </c>
      <c r="AX176" s="12" t="s">
        <v>72</v>
      </c>
      <c r="AY176" s="223" t="s">
        <v>121</v>
      </c>
    </row>
    <row r="177" spans="2:65" s="12" customFormat="1" ht="12">
      <c r="B177" s="213"/>
      <c r="C177" s="214"/>
      <c r="D177" s="199" t="s">
        <v>132</v>
      </c>
      <c r="E177" s="215" t="s">
        <v>22</v>
      </c>
      <c r="F177" s="216" t="s">
        <v>302</v>
      </c>
      <c r="G177" s="214"/>
      <c r="H177" s="217">
        <v>128.5</v>
      </c>
      <c r="I177" s="218"/>
      <c r="J177" s="214"/>
      <c r="K177" s="214"/>
      <c r="L177" s="219"/>
      <c r="M177" s="220"/>
      <c r="N177" s="221"/>
      <c r="O177" s="221"/>
      <c r="P177" s="221"/>
      <c r="Q177" s="221"/>
      <c r="R177" s="221"/>
      <c r="S177" s="221"/>
      <c r="T177" s="222"/>
      <c r="AT177" s="223" t="s">
        <v>132</v>
      </c>
      <c r="AU177" s="223" t="s">
        <v>81</v>
      </c>
      <c r="AV177" s="12" t="s">
        <v>81</v>
      </c>
      <c r="AW177" s="12" t="s">
        <v>35</v>
      </c>
      <c r="AX177" s="12" t="s">
        <v>72</v>
      </c>
      <c r="AY177" s="223" t="s">
        <v>121</v>
      </c>
    </row>
    <row r="178" spans="2:65" s="13" customFormat="1" ht="12">
      <c r="B178" s="229"/>
      <c r="C178" s="230"/>
      <c r="D178" s="224" t="s">
        <v>132</v>
      </c>
      <c r="E178" s="231" t="s">
        <v>22</v>
      </c>
      <c r="F178" s="232" t="s">
        <v>254</v>
      </c>
      <c r="G178" s="230"/>
      <c r="H178" s="233">
        <v>191.1</v>
      </c>
      <c r="I178" s="234"/>
      <c r="J178" s="230"/>
      <c r="K178" s="230"/>
      <c r="L178" s="235"/>
      <c r="M178" s="236"/>
      <c r="N178" s="237"/>
      <c r="O178" s="237"/>
      <c r="P178" s="237"/>
      <c r="Q178" s="237"/>
      <c r="R178" s="237"/>
      <c r="S178" s="237"/>
      <c r="T178" s="238"/>
      <c r="AT178" s="239" t="s">
        <v>132</v>
      </c>
      <c r="AU178" s="239" t="s">
        <v>81</v>
      </c>
      <c r="AV178" s="13" t="s">
        <v>128</v>
      </c>
      <c r="AW178" s="13" t="s">
        <v>35</v>
      </c>
      <c r="AX178" s="13" t="s">
        <v>10</v>
      </c>
      <c r="AY178" s="239" t="s">
        <v>121</v>
      </c>
    </row>
    <row r="179" spans="2:65" s="1" customFormat="1" ht="28.8" customHeight="1">
      <c r="B179" s="40"/>
      <c r="C179" s="188" t="s">
        <v>303</v>
      </c>
      <c r="D179" s="188" t="s">
        <v>123</v>
      </c>
      <c r="E179" s="189" t="s">
        <v>304</v>
      </c>
      <c r="F179" s="190" t="s">
        <v>305</v>
      </c>
      <c r="G179" s="191" t="s">
        <v>126</v>
      </c>
      <c r="H179" s="192">
        <v>659.18</v>
      </c>
      <c r="I179" s="193"/>
      <c r="J179" s="192">
        <f>ROUND(I179*H179,0)</f>
        <v>0</v>
      </c>
      <c r="K179" s="190" t="s">
        <v>127</v>
      </c>
      <c r="L179" s="60"/>
      <c r="M179" s="194" t="s">
        <v>22</v>
      </c>
      <c r="N179" s="195" t="s">
        <v>43</v>
      </c>
      <c r="O179" s="41"/>
      <c r="P179" s="196">
        <f>O179*H179</f>
        <v>0</v>
      </c>
      <c r="Q179" s="196">
        <v>0</v>
      </c>
      <c r="R179" s="196">
        <f>Q179*H179</f>
        <v>0</v>
      </c>
      <c r="S179" s="196">
        <v>1.4E-2</v>
      </c>
      <c r="T179" s="197">
        <f>S179*H179</f>
        <v>9.2285199999999996</v>
      </c>
      <c r="AR179" s="23" t="s">
        <v>214</v>
      </c>
      <c r="AT179" s="23" t="s">
        <v>123</v>
      </c>
      <c r="AU179" s="23" t="s">
        <v>81</v>
      </c>
      <c r="AY179" s="23" t="s">
        <v>121</v>
      </c>
      <c r="BE179" s="198">
        <f>IF(N179="základní",J179,0)</f>
        <v>0</v>
      </c>
      <c r="BF179" s="198">
        <f>IF(N179="snížená",J179,0)</f>
        <v>0</v>
      </c>
      <c r="BG179" s="198">
        <f>IF(N179="zákl. přenesená",J179,0)</f>
        <v>0</v>
      </c>
      <c r="BH179" s="198">
        <f>IF(N179="sníž. přenesená",J179,0)</f>
        <v>0</v>
      </c>
      <c r="BI179" s="198">
        <f>IF(N179="nulová",J179,0)</f>
        <v>0</v>
      </c>
      <c r="BJ179" s="23" t="s">
        <v>10</v>
      </c>
      <c r="BK179" s="198">
        <f>ROUND(I179*H179,0)</f>
        <v>0</v>
      </c>
      <c r="BL179" s="23" t="s">
        <v>214</v>
      </c>
      <c r="BM179" s="23" t="s">
        <v>306</v>
      </c>
    </row>
    <row r="180" spans="2:65" s="11" customFormat="1" ht="12">
      <c r="B180" s="202"/>
      <c r="C180" s="203"/>
      <c r="D180" s="199" t="s">
        <v>132</v>
      </c>
      <c r="E180" s="204" t="s">
        <v>22</v>
      </c>
      <c r="F180" s="205" t="s">
        <v>173</v>
      </c>
      <c r="G180" s="203"/>
      <c r="H180" s="206" t="s">
        <v>22</v>
      </c>
      <c r="I180" s="207"/>
      <c r="J180" s="203"/>
      <c r="K180" s="203"/>
      <c r="L180" s="208"/>
      <c r="M180" s="209"/>
      <c r="N180" s="210"/>
      <c r="O180" s="210"/>
      <c r="P180" s="210"/>
      <c r="Q180" s="210"/>
      <c r="R180" s="210"/>
      <c r="S180" s="210"/>
      <c r="T180" s="211"/>
      <c r="AT180" s="212" t="s">
        <v>132</v>
      </c>
      <c r="AU180" s="212" t="s">
        <v>81</v>
      </c>
      <c r="AV180" s="11" t="s">
        <v>10</v>
      </c>
      <c r="AW180" s="11" t="s">
        <v>35</v>
      </c>
      <c r="AX180" s="11" t="s">
        <v>72</v>
      </c>
      <c r="AY180" s="212" t="s">
        <v>121</v>
      </c>
    </row>
    <row r="181" spans="2:65" s="12" customFormat="1" ht="12">
      <c r="B181" s="213"/>
      <c r="C181" s="214"/>
      <c r="D181" s="224" t="s">
        <v>132</v>
      </c>
      <c r="E181" s="225" t="s">
        <v>22</v>
      </c>
      <c r="F181" s="226" t="s">
        <v>148</v>
      </c>
      <c r="G181" s="214"/>
      <c r="H181" s="227">
        <v>659.18</v>
      </c>
      <c r="I181" s="218"/>
      <c r="J181" s="214"/>
      <c r="K181" s="214"/>
      <c r="L181" s="219"/>
      <c r="M181" s="220"/>
      <c r="N181" s="221"/>
      <c r="O181" s="221"/>
      <c r="P181" s="221"/>
      <c r="Q181" s="221"/>
      <c r="R181" s="221"/>
      <c r="S181" s="221"/>
      <c r="T181" s="222"/>
      <c r="AT181" s="223" t="s">
        <v>132</v>
      </c>
      <c r="AU181" s="223" t="s">
        <v>81</v>
      </c>
      <c r="AV181" s="12" t="s">
        <v>81</v>
      </c>
      <c r="AW181" s="12" t="s">
        <v>35</v>
      </c>
      <c r="AX181" s="12" t="s">
        <v>10</v>
      </c>
      <c r="AY181" s="223" t="s">
        <v>121</v>
      </c>
    </row>
    <row r="182" spans="2:65" s="1" customFormat="1" ht="28.8" customHeight="1">
      <c r="B182" s="40"/>
      <c r="C182" s="188" t="s">
        <v>307</v>
      </c>
      <c r="D182" s="188" t="s">
        <v>123</v>
      </c>
      <c r="E182" s="189" t="s">
        <v>308</v>
      </c>
      <c r="F182" s="190" t="s">
        <v>309</v>
      </c>
      <c r="G182" s="191" t="s">
        <v>258</v>
      </c>
      <c r="H182" s="192">
        <v>755.2</v>
      </c>
      <c r="I182" s="193"/>
      <c r="J182" s="192">
        <f>ROUND(I182*H182,0)</f>
        <v>0</v>
      </c>
      <c r="K182" s="190" t="s">
        <v>127</v>
      </c>
      <c r="L182" s="60"/>
      <c r="M182" s="194" t="s">
        <v>22</v>
      </c>
      <c r="N182" s="195" t="s">
        <v>43</v>
      </c>
      <c r="O182" s="41"/>
      <c r="P182" s="196">
        <f>O182*H182</f>
        <v>0</v>
      </c>
      <c r="Q182" s="196">
        <v>0</v>
      </c>
      <c r="R182" s="196">
        <f>Q182*H182</f>
        <v>0</v>
      </c>
      <c r="S182" s="196">
        <v>1.7000000000000001E-2</v>
      </c>
      <c r="T182" s="197">
        <f>S182*H182</f>
        <v>12.838400000000002</v>
      </c>
      <c r="AR182" s="23" t="s">
        <v>214</v>
      </c>
      <c r="AT182" s="23" t="s">
        <v>123</v>
      </c>
      <c r="AU182" s="23" t="s">
        <v>81</v>
      </c>
      <c r="AY182" s="23" t="s">
        <v>121</v>
      </c>
      <c r="BE182" s="198">
        <f>IF(N182="základní",J182,0)</f>
        <v>0</v>
      </c>
      <c r="BF182" s="198">
        <f>IF(N182="snížená",J182,0)</f>
        <v>0</v>
      </c>
      <c r="BG182" s="198">
        <f>IF(N182="zákl. přenesená",J182,0)</f>
        <v>0</v>
      </c>
      <c r="BH182" s="198">
        <f>IF(N182="sníž. přenesená",J182,0)</f>
        <v>0</v>
      </c>
      <c r="BI182" s="198">
        <f>IF(N182="nulová",J182,0)</f>
        <v>0</v>
      </c>
      <c r="BJ182" s="23" t="s">
        <v>10</v>
      </c>
      <c r="BK182" s="198">
        <f>ROUND(I182*H182,0)</f>
        <v>0</v>
      </c>
      <c r="BL182" s="23" t="s">
        <v>214</v>
      </c>
      <c r="BM182" s="23" t="s">
        <v>310</v>
      </c>
    </row>
    <row r="183" spans="2:65" s="11" customFormat="1" ht="12">
      <c r="B183" s="202"/>
      <c r="C183" s="203"/>
      <c r="D183" s="199" t="s">
        <v>132</v>
      </c>
      <c r="E183" s="204" t="s">
        <v>22</v>
      </c>
      <c r="F183" s="205" t="s">
        <v>311</v>
      </c>
      <c r="G183" s="203"/>
      <c r="H183" s="206" t="s">
        <v>22</v>
      </c>
      <c r="I183" s="207"/>
      <c r="J183" s="203"/>
      <c r="K183" s="203"/>
      <c r="L183" s="208"/>
      <c r="M183" s="209"/>
      <c r="N183" s="210"/>
      <c r="O183" s="210"/>
      <c r="P183" s="210"/>
      <c r="Q183" s="210"/>
      <c r="R183" s="210"/>
      <c r="S183" s="210"/>
      <c r="T183" s="211"/>
      <c r="AT183" s="212" t="s">
        <v>132</v>
      </c>
      <c r="AU183" s="212" t="s">
        <v>81</v>
      </c>
      <c r="AV183" s="11" t="s">
        <v>10</v>
      </c>
      <c r="AW183" s="11" t="s">
        <v>35</v>
      </c>
      <c r="AX183" s="11" t="s">
        <v>72</v>
      </c>
      <c r="AY183" s="212" t="s">
        <v>121</v>
      </c>
    </row>
    <row r="184" spans="2:65" s="12" customFormat="1" ht="12">
      <c r="B184" s="213"/>
      <c r="C184" s="214"/>
      <c r="D184" s="224" t="s">
        <v>132</v>
      </c>
      <c r="E184" s="225" t="s">
        <v>22</v>
      </c>
      <c r="F184" s="226" t="s">
        <v>312</v>
      </c>
      <c r="G184" s="214"/>
      <c r="H184" s="227">
        <v>755.2</v>
      </c>
      <c r="I184" s="218"/>
      <c r="J184" s="214"/>
      <c r="K184" s="214"/>
      <c r="L184" s="219"/>
      <c r="M184" s="220"/>
      <c r="N184" s="221"/>
      <c r="O184" s="221"/>
      <c r="P184" s="221"/>
      <c r="Q184" s="221"/>
      <c r="R184" s="221"/>
      <c r="S184" s="221"/>
      <c r="T184" s="222"/>
      <c r="AT184" s="223" t="s">
        <v>132</v>
      </c>
      <c r="AU184" s="223" t="s">
        <v>81</v>
      </c>
      <c r="AV184" s="12" t="s">
        <v>81</v>
      </c>
      <c r="AW184" s="12" t="s">
        <v>35</v>
      </c>
      <c r="AX184" s="12" t="s">
        <v>10</v>
      </c>
      <c r="AY184" s="223" t="s">
        <v>121</v>
      </c>
    </row>
    <row r="185" spans="2:65" s="1" customFormat="1" ht="40.200000000000003" customHeight="1">
      <c r="B185" s="40"/>
      <c r="C185" s="188" t="s">
        <v>313</v>
      </c>
      <c r="D185" s="188" t="s">
        <v>123</v>
      </c>
      <c r="E185" s="189" t="s">
        <v>314</v>
      </c>
      <c r="F185" s="190" t="s">
        <v>315</v>
      </c>
      <c r="G185" s="191" t="s">
        <v>316</v>
      </c>
      <c r="H185" s="193"/>
      <c r="I185" s="193"/>
      <c r="J185" s="192">
        <f>ROUND(I185*H185,0)</f>
        <v>0</v>
      </c>
      <c r="K185" s="190" t="s">
        <v>127</v>
      </c>
      <c r="L185" s="60"/>
      <c r="M185" s="194" t="s">
        <v>22</v>
      </c>
      <c r="N185" s="195" t="s">
        <v>43</v>
      </c>
      <c r="O185" s="41"/>
      <c r="P185" s="196">
        <f>O185*H185</f>
        <v>0</v>
      </c>
      <c r="Q185" s="196">
        <v>0</v>
      </c>
      <c r="R185" s="196">
        <f>Q185*H185</f>
        <v>0</v>
      </c>
      <c r="S185" s="196">
        <v>0</v>
      </c>
      <c r="T185" s="197">
        <f>S185*H185</f>
        <v>0</v>
      </c>
      <c r="AR185" s="23" t="s">
        <v>214</v>
      </c>
      <c r="AT185" s="23" t="s">
        <v>123</v>
      </c>
      <c r="AU185" s="23" t="s">
        <v>81</v>
      </c>
      <c r="AY185" s="23" t="s">
        <v>121</v>
      </c>
      <c r="BE185" s="198">
        <f>IF(N185="základní",J185,0)</f>
        <v>0</v>
      </c>
      <c r="BF185" s="198">
        <f>IF(N185="snížená",J185,0)</f>
        <v>0</v>
      </c>
      <c r="BG185" s="198">
        <f>IF(N185="zákl. přenesená",J185,0)</f>
        <v>0</v>
      </c>
      <c r="BH185" s="198">
        <f>IF(N185="sníž. přenesená",J185,0)</f>
        <v>0</v>
      </c>
      <c r="BI185" s="198">
        <f>IF(N185="nulová",J185,0)</f>
        <v>0</v>
      </c>
      <c r="BJ185" s="23" t="s">
        <v>10</v>
      </c>
      <c r="BK185" s="198">
        <f>ROUND(I185*H185,0)</f>
        <v>0</v>
      </c>
      <c r="BL185" s="23" t="s">
        <v>214</v>
      </c>
      <c r="BM185" s="23" t="s">
        <v>317</v>
      </c>
    </row>
    <row r="186" spans="2:65" s="1" customFormat="1" ht="120">
      <c r="B186" s="40"/>
      <c r="C186" s="62"/>
      <c r="D186" s="199" t="s">
        <v>130</v>
      </c>
      <c r="E186" s="62"/>
      <c r="F186" s="200" t="s">
        <v>318</v>
      </c>
      <c r="G186" s="62"/>
      <c r="H186" s="62"/>
      <c r="I186" s="158"/>
      <c r="J186" s="62"/>
      <c r="K186" s="62"/>
      <c r="L186" s="60"/>
      <c r="M186" s="201"/>
      <c r="N186" s="41"/>
      <c r="O186" s="41"/>
      <c r="P186" s="41"/>
      <c r="Q186" s="41"/>
      <c r="R186" s="41"/>
      <c r="S186" s="41"/>
      <c r="T186" s="77"/>
      <c r="AT186" s="23" t="s">
        <v>130</v>
      </c>
      <c r="AU186" s="23" t="s">
        <v>81</v>
      </c>
    </row>
    <row r="187" spans="2:65" s="10" customFormat="1" ht="29.85" customHeight="1">
      <c r="B187" s="171"/>
      <c r="C187" s="172"/>
      <c r="D187" s="185" t="s">
        <v>71</v>
      </c>
      <c r="E187" s="186" t="s">
        <v>319</v>
      </c>
      <c r="F187" s="186" t="s">
        <v>320</v>
      </c>
      <c r="G187" s="172"/>
      <c r="H187" s="172"/>
      <c r="I187" s="175"/>
      <c r="J187" s="187">
        <f>BK187</f>
        <v>0</v>
      </c>
      <c r="K187" s="172"/>
      <c r="L187" s="177"/>
      <c r="M187" s="178"/>
      <c r="N187" s="179"/>
      <c r="O187" s="179"/>
      <c r="P187" s="180">
        <f>SUM(P188:P199)</f>
        <v>0</v>
      </c>
      <c r="Q187" s="179"/>
      <c r="R187" s="180">
        <f>SUM(R188:R199)</f>
        <v>0</v>
      </c>
      <c r="S187" s="179"/>
      <c r="T187" s="181">
        <f>SUM(T188:T199)</f>
        <v>21.874481000000003</v>
      </c>
      <c r="AR187" s="182" t="s">
        <v>81</v>
      </c>
      <c r="AT187" s="183" t="s">
        <v>71</v>
      </c>
      <c r="AU187" s="183" t="s">
        <v>10</v>
      </c>
      <c r="AY187" s="182" t="s">
        <v>121</v>
      </c>
      <c r="BK187" s="184">
        <f>SUM(BK188:BK199)</f>
        <v>0</v>
      </c>
    </row>
    <row r="188" spans="2:65" s="1" customFormat="1" ht="28.8" customHeight="1">
      <c r="B188" s="40"/>
      <c r="C188" s="188" t="s">
        <v>321</v>
      </c>
      <c r="D188" s="188" t="s">
        <v>123</v>
      </c>
      <c r="E188" s="189" t="s">
        <v>322</v>
      </c>
      <c r="F188" s="190" t="s">
        <v>323</v>
      </c>
      <c r="G188" s="191" t="s">
        <v>156</v>
      </c>
      <c r="H188" s="192">
        <v>1</v>
      </c>
      <c r="I188" s="193"/>
      <c r="J188" s="192">
        <f>ROUND(I188*H188,0)</f>
        <v>0</v>
      </c>
      <c r="K188" s="190" t="s">
        <v>22</v>
      </c>
      <c r="L188" s="60"/>
      <c r="M188" s="194" t="s">
        <v>22</v>
      </c>
      <c r="N188" s="195" t="s">
        <v>43</v>
      </c>
      <c r="O188" s="41"/>
      <c r="P188" s="196">
        <f>O188*H188</f>
        <v>0</v>
      </c>
      <c r="Q188" s="196">
        <v>0</v>
      </c>
      <c r="R188" s="196">
        <f>Q188*H188</f>
        <v>0</v>
      </c>
      <c r="S188" s="196">
        <v>0</v>
      </c>
      <c r="T188" s="197">
        <f>S188*H188</f>
        <v>0</v>
      </c>
      <c r="AR188" s="23" t="s">
        <v>214</v>
      </c>
      <c r="AT188" s="23" t="s">
        <v>123</v>
      </c>
      <c r="AU188" s="23" t="s">
        <v>81</v>
      </c>
      <c r="AY188" s="23" t="s">
        <v>121</v>
      </c>
      <c r="BE188" s="198">
        <f>IF(N188="základní",J188,0)</f>
        <v>0</v>
      </c>
      <c r="BF188" s="198">
        <f>IF(N188="snížená",J188,0)</f>
        <v>0</v>
      </c>
      <c r="BG188" s="198">
        <f>IF(N188="zákl. přenesená",J188,0)</f>
        <v>0</v>
      </c>
      <c r="BH188" s="198">
        <f>IF(N188="sníž. přenesená",J188,0)</f>
        <v>0</v>
      </c>
      <c r="BI188" s="198">
        <f>IF(N188="nulová",J188,0)</f>
        <v>0</v>
      </c>
      <c r="BJ188" s="23" t="s">
        <v>10</v>
      </c>
      <c r="BK188" s="198">
        <f>ROUND(I188*H188,0)</f>
        <v>0</v>
      </c>
      <c r="BL188" s="23" t="s">
        <v>214</v>
      </c>
      <c r="BM188" s="23" t="s">
        <v>324</v>
      </c>
    </row>
    <row r="189" spans="2:65" s="1" customFormat="1" ht="20.399999999999999" customHeight="1">
      <c r="B189" s="40"/>
      <c r="C189" s="188" t="s">
        <v>325</v>
      </c>
      <c r="D189" s="188" t="s">
        <v>123</v>
      </c>
      <c r="E189" s="189" t="s">
        <v>326</v>
      </c>
      <c r="F189" s="190" t="s">
        <v>327</v>
      </c>
      <c r="G189" s="191" t="s">
        <v>126</v>
      </c>
      <c r="H189" s="192">
        <v>1215</v>
      </c>
      <c r="I189" s="193"/>
      <c r="J189" s="192">
        <f>ROUND(I189*H189,0)</f>
        <v>0</v>
      </c>
      <c r="K189" s="190" t="s">
        <v>127</v>
      </c>
      <c r="L189" s="60"/>
      <c r="M189" s="194" t="s">
        <v>22</v>
      </c>
      <c r="N189" s="195" t="s">
        <v>43</v>
      </c>
      <c r="O189" s="41"/>
      <c r="P189" s="196">
        <f>O189*H189</f>
        <v>0</v>
      </c>
      <c r="Q189" s="196">
        <v>0</v>
      </c>
      <c r="R189" s="196">
        <f>Q189*H189</f>
        <v>0</v>
      </c>
      <c r="S189" s="196">
        <v>1.7780000000000001E-2</v>
      </c>
      <c r="T189" s="197">
        <f>S189*H189</f>
        <v>21.602700000000002</v>
      </c>
      <c r="AR189" s="23" t="s">
        <v>214</v>
      </c>
      <c r="AT189" s="23" t="s">
        <v>123</v>
      </c>
      <c r="AU189" s="23" t="s">
        <v>81</v>
      </c>
      <c r="AY189" s="23" t="s">
        <v>121</v>
      </c>
      <c r="BE189" s="198">
        <f>IF(N189="základní",J189,0)</f>
        <v>0</v>
      </c>
      <c r="BF189" s="198">
        <f>IF(N189="snížená",J189,0)</f>
        <v>0</v>
      </c>
      <c r="BG189" s="198">
        <f>IF(N189="zákl. přenesená",J189,0)</f>
        <v>0</v>
      </c>
      <c r="BH189" s="198">
        <f>IF(N189="sníž. přenesená",J189,0)</f>
        <v>0</v>
      </c>
      <c r="BI189" s="198">
        <f>IF(N189="nulová",J189,0)</f>
        <v>0</v>
      </c>
      <c r="BJ189" s="23" t="s">
        <v>10</v>
      </c>
      <c r="BK189" s="198">
        <f>ROUND(I189*H189,0)</f>
        <v>0</v>
      </c>
      <c r="BL189" s="23" t="s">
        <v>214</v>
      </c>
      <c r="BM189" s="23" t="s">
        <v>328</v>
      </c>
    </row>
    <row r="190" spans="2:65" s="1" customFormat="1" ht="24">
      <c r="B190" s="40"/>
      <c r="C190" s="62"/>
      <c r="D190" s="199" t="s">
        <v>130</v>
      </c>
      <c r="E190" s="62"/>
      <c r="F190" s="200" t="s">
        <v>329</v>
      </c>
      <c r="G190" s="62"/>
      <c r="H190" s="62"/>
      <c r="I190" s="158"/>
      <c r="J190" s="62"/>
      <c r="K190" s="62"/>
      <c r="L190" s="60"/>
      <c r="M190" s="201"/>
      <c r="N190" s="41"/>
      <c r="O190" s="41"/>
      <c r="P190" s="41"/>
      <c r="Q190" s="41"/>
      <c r="R190" s="41"/>
      <c r="S190" s="41"/>
      <c r="T190" s="77"/>
      <c r="AT190" s="23" t="s">
        <v>130</v>
      </c>
      <c r="AU190" s="23" t="s">
        <v>81</v>
      </c>
    </row>
    <row r="191" spans="2:65" s="12" customFormat="1" ht="12">
      <c r="B191" s="213"/>
      <c r="C191" s="214"/>
      <c r="D191" s="224" t="s">
        <v>132</v>
      </c>
      <c r="E191" s="225" t="s">
        <v>22</v>
      </c>
      <c r="F191" s="226" t="s">
        <v>330</v>
      </c>
      <c r="G191" s="214"/>
      <c r="H191" s="227">
        <v>1215</v>
      </c>
      <c r="I191" s="218"/>
      <c r="J191" s="214"/>
      <c r="K191" s="214"/>
      <c r="L191" s="219"/>
      <c r="M191" s="220"/>
      <c r="N191" s="221"/>
      <c r="O191" s="221"/>
      <c r="P191" s="221"/>
      <c r="Q191" s="221"/>
      <c r="R191" s="221"/>
      <c r="S191" s="221"/>
      <c r="T191" s="222"/>
      <c r="AT191" s="223" t="s">
        <v>132</v>
      </c>
      <c r="AU191" s="223" t="s">
        <v>81</v>
      </c>
      <c r="AV191" s="12" t="s">
        <v>81</v>
      </c>
      <c r="AW191" s="12" t="s">
        <v>35</v>
      </c>
      <c r="AX191" s="12" t="s">
        <v>10</v>
      </c>
      <c r="AY191" s="223" t="s">
        <v>121</v>
      </c>
    </row>
    <row r="192" spans="2:65" s="1" customFormat="1" ht="28.8" customHeight="1">
      <c r="B192" s="40"/>
      <c r="C192" s="188" t="s">
        <v>331</v>
      </c>
      <c r="D192" s="188" t="s">
        <v>123</v>
      </c>
      <c r="E192" s="189" t="s">
        <v>332</v>
      </c>
      <c r="F192" s="190" t="s">
        <v>333</v>
      </c>
      <c r="G192" s="191" t="s">
        <v>258</v>
      </c>
      <c r="H192" s="192">
        <v>58.7</v>
      </c>
      <c r="I192" s="193"/>
      <c r="J192" s="192">
        <f>ROUND(I192*H192,0)</f>
        <v>0</v>
      </c>
      <c r="K192" s="190" t="s">
        <v>127</v>
      </c>
      <c r="L192" s="60"/>
      <c r="M192" s="194" t="s">
        <v>22</v>
      </c>
      <c r="N192" s="195" t="s">
        <v>43</v>
      </c>
      <c r="O192" s="41"/>
      <c r="P192" s="196">
        <f>O192*H192</f>
        <v>0</v>
      </c>
      <c r="Q192" s="196">
        <v>0</v>
      </c>
      <c r="R192" s="196">
        <f>Q192*H192</f>
        <v>0</v>
      </c>
      <c r="S192" s="196">
        <v>4.6299999999999996E-3</v>
      </c>
      <c r="T192" s="197">
        <f>S192*H192</f>
        <v>0.27178099999999999</v>
      </c>
      <c r="AR192" s="23" t="s">
        <v>214</v>
      </c>
      <c r="AT192" s="23" t="s">
        <v>123</v>
      </c>
      <c r="AU192" s="23" t="s">
        <v>81</v>
      </c>
      <c r="AY192" s="23" t="s">
        <v>121</v>
      </c>
      <c r="BE192" s="198">
        <f>IF(N192="základní",J192,0)</f>
        <v>0</v>
      </c>
      <c r="BF192" s="198">
        <f>IF(N192="snížená",J192,0)</f>
        <v>0</v>
      </c>
      <c r="BG192" s="198">
        <f>IF(N192="zákl. přenesená",J192,0)</f>
        <v>0</v>
      </c>
      <c r="BH192" s="198">
        <f>IF(N192="sníž. přenesená",J192,0)</f>
        <v>0</v>
      </c>
      <c r="BI192" s="198">
        <f>IF(N192="nulová",J192,0)</f>
        <v>0</v>
      </c>
      <c r="BJ192" s="23" t="s">
        <v>10</v>
      </c>
      <c r="BK192" s="198">
        <f>ROUND(I192*H192,0)</f>
        <v>0</v>
      </c>
      <c r="BL192" s="23" t="s">
        <v>214</v>
      </c>
      <c r="BM192" s="23" t="s">
        <v>334</v>
      </c>
    </row>
    <row r="193" spans="2:65" s="1" customFormat="1" ht="24">
      <c r="B193" s="40"/>
      <c r="C193" s="62"/>
      <c r="D193" s="199" t="s">
        <v>130</v>
      </c>
      <c r="E193" s="62"/>
      <c r="F193" s="200" t="s">
        <v>329</v>
      </c>
      <c r="G193" s="62"/>
      <c r="H193" s="62"/>
      <c r="I193" s="158"/>
      <c r="J193" s="62"/>
      <c r="K193" s="62"/>
      <c r="L193" s="60"/>
      <c r="M193" s="201"/>
      <c r="N193" s="41"/>
      <c r="O193" s="41"/>
      <c r="P193" s="41"/>
      <c r="Q193" s="41"/>
      <c r="R193" s="41"/>
      <c r="S193" s="41"/>
      <c r="T193" s="77"/>
      <c r="AT193" s="23" t="s">
        <v>130</v>
      </c>
      <c r="AU193" s="23" t="s">
        <v>81</v>
      </c>
    </row>
    <row r="194" spans="2:65" s="12" customFormat="1" ht="12">
      <c r="B194" s="213"/>
      <c r="C194" s="214"/>
      <c r="D194" s="224" t="s">
        <v>132</v>
      </c>
      <c r="E194" s="225" t="s">
        <v>22</v>
      </c>
      <c r="F194" s="226" t="s">
        <v>335</v>
      </c>
      <c r="G194" s="214"/>
      <c r="H194" s="227">
        <v>58.7</v>
      </c>
      <c r="I194" s="218"/>
      <c r="J194" s="214"/>
      <c r="K194" s="214"/>
      <c r="L194" s="219"/>
      <c r="M194" s="220"/>
      <c r="N194" s="221"/>
      <c r="O194" s="221"/>
      <c r="P194" s="221"/>
      <c r="Q194" s="221"/>
      <c r="R194" s="221"/>
      <c r="S194" s="221"/>
      <c r="T194" s="222"/>
      <c r="AT194" s="223" t="s">
        <v>132</v>
      </c>
      <c r="AU194" s="223" t="s">
        <v>81</v>
      </c>
      <c r="AV194" s="12" t="s">
        <v>81</v>
      </c>
      <c r="AW194" s="12" t="s">
        <v>35</v>
      </c>
      <c r="AX194" s="12" t="s">
        <v>10</v>
      </c>
      <c r="AY194" s="223" t="s">
        <v>121</v>
      </c>
    </row>
    <row r="195" spans="2:65" s="1" customFormat="1" ht="28.8" customHeight="1">
      <c r="B195" s="40"/>
      <c r="C195" s="188" t="s">
        <v>336</v>
      </c>
      <c r="D195" s="188" t="s">
        <v>123</v>
      </c>
      <c r="E195" s="189" t="s">
        <v>337</v>
      </c>
      <c r="F195" s="190" t="s">
        <v>338</v>
      </c>
      <c r="G195" s="191" t="s">
        <v>126</v>
      </c>
      <c r="H195" s="192">
        <v>1215</v>
      </c>
      <c r="I195" s="193"/>
      <c r="J195" s="192">
        <f>ROUND(I195*H195,0)</f>
        <v>0</v>
      </c>
      <c r="K195" s="190" t="s">
        <v>127</v>
      </c>
      <c r="L195" s="60"/>
      <c r="M195" s="194" t="s">
        <v>22</v>
      </c>
      <c r="N195" s="195" t="s">
        <v>43</v>
      </c>
      <c r="O195" s="41"/>
      <c r="P195" s="196">
        <f>O195*H195</f>
        <v>0</v>
      </c>
      <c r="Q195" s="196">
        <v>0</v>
      </c>
      <c r="R195" s="196">
        <f>Q195*H195</f>
        <v>0</v>
      </c>
      <c r="S195" s="196">
        <v>0</v>
      </c>
      <c r="T195" s="197">
        <f>S195*H195</f>
        <v>0</v>
      </c>
      <c r="AR195" s="23" t="s">
        <v>214</v>
      </c>
      <c r="AT195" s="23" t="s">
        <v>123</v>
      </c>
      <c r="AU195" s="23" t="s">
        <v>81</v>
      </c>
      <c r="AY195" s="23" t="s">
        <v>121</v>
      </c>
      <c r="BE195" s="198">
        <f>IF(N195="základní",J195,0)</f>
        <v>0</v>
      </c>
      <c r="BF195" s="198">
        <f>IF(N195="snížená",J195,0)</f>
        <v>0</v>
      </c>
      <c r="BG195" s="198">
        <f>IF(N195="zákl. přenesená",J195,0)</f>
        <v>0</v>
      </c>
      <c r="BH195" s="198">
        <f>IF(N195="sníž. přenesená",J195,0)</f>
        <v>0</v>
      </c>
      <c r="BI195" s="198">
        <f>IF(N195="nulová",J195,0)</f>
        <v>0</v>
      </c>
      <c r="BJ195" s="23" t="s">
        <v>10</v>
      </c>
      <c r="BK195" s="198">
        <f>ROUND(I195*H195,0)</f>
        <v>0</v>
      </c>
      <c r="BL195" s="23" t="s">
        <v>214</v>
      </c>
      <c r="BM195" s="23" t="s">
        <v>339</v>
      </c>
    </row>
    <row r="196" spans="2:65" s="1" customFormat="1" ht="24">
      <c r="B196" s="40"/>
      <c r="C196" s="62"/>
      <c r="D196" s="199" t="s">
        <v>130</v>
      </c>
      <c r="E196" s="62"/>
      <c r="F196" s="200" t="s">
        <v>329</v>
      </c>
      <c r="G196" s="62"/>
      <c r="H196" s="62"/>
      <c r="I196" s="158"/>
      <c r="J196" s="62"/>
      <c r="K196" s="62"/>
      <c r="L196" s="60"/>
      <c r="M196" s="201"/>
      <c r="N196" s="41"/>
      <c r="O196" s="41"/>
      <c r="P196" s="41"/>
      <c r="Q196" s="41"/>
      <c r="R196" s="41"/>
      <c r="S196" s="41"/>
      <c r="T196" s="77"/>
      <c r="AT196" s="23" t="s">
        <v>130</v>
      </c>
      <c r="AU196" s="23" t="s">
        <v>81</v>
      </c>
    </row>
    <row r="197" spans="2:65" s="12" customFormat="1" ht="12">
      <c r="B197" s="213"/>
      <c r="C197" s="214"/>
      <c r="D197" s="224" t="s">
        <v>132</v>
      </c>
      <c r="E197" s="225" t="s">
        <v>22</v>
      </c>
      <c r="F197" s="226" t="s">
        <v>340</v>
      </c>
      <c r="G197" s="214"/>
      <c r="H197" s="227">
        <v>1215</v>
      </c>
      <c r="I197" s="218"/>
      <c r="J197" s="214"/>
      <c r="K197" s="214"/>
      <c r="L197" s="219"/>
      <c r="M197" s="220"/>
      <c r="N197" s="221"/>
      <c r="O197" s="221"/>
      <c r="P197" s="221"/>
      <c r="Q197" s="221"/>
      <c r="R197" s="221"/>
      <c r="S197" s="221"/>
      <c r="T197" s="222"/>
      <c r="AT197" s="223" t="s">
        <v>132</v>
      </c>
      <c r="AU197" s="223" t="s">
        <v>81</v>
      </c>
      <c r="AV197" s="12" t="s">
        <v>81</v>
      </c>
      <c r="AW197" s="12" t="s">
        <v>35</v>
      </c>
      <c r="AX197" s="12" t="s">
        <v>10</v>
      </c>
      <c r="AY197" s="223" t="s">
        <v>121</v>
      </c>
    </row>
    <row r="198" spans="2:65" s="1" customFormat="1" ht="28.8" customHeight="1">
      <c r="B198" s="40"/>
      <c r="C198" s="188" t="s">
        <v>341</v>
      </c>
      <c r="D198" s="188" t="s">
        <v>123</v>
      </c>
      <c r="E198" s="189" t="s">
        <v>342</v>
      </c>
      <c r="F198" s="190" t="s">
        <v>343</v>
      </c>
      <c r="G198" s="191" t="s">
        <v>316</v>
      </c>
      <c r="H198" s="193"/>
      <c r="I198" s="193"/>
      <c r="J198" s="192">
        <f>ROUND(I198*H198,0)</f>
        <v>0</v>
      </c>
      <c r="K198" s="190" t="s">
        <v>127</v>
      </c>
      <c r="L198" s="60"/>
      <c r="M198" s="194" t="s">
        <v>22</v>
      </c>
      <c r="N198" s="195" t="s">
        <v>43</v>
      </c>
      <c r="O198" s="41"/>
      <c r="P198" s="196">
        <f>O198*H198</f>
        <v>0</v>
      </c>
      <c r="Q198" s="196">
        <v>0</v>
      </c>
      <c r="R198" s="196">
        <f>Q198*H198</f>
        <v>0</v>
      </c>
      <c r="S198" s="196">
        <v>0</v>
      </c>
      <c r="T198" s="197">
        <f>S198*H198</f>
        <v>0</v>
      </c>
      <c r="AR198" s="23" t="s">
        <v>214</v>
      </c>
      <c r="AT198" s="23" t="s">
        <v>123</v>
      </c>
      <c r="AU198" s="23" t="s">
        <v>81</v>
      </c>
      <c r="AY198" s="23" t="s">
        <v>121</v>
      </c>
      <c r="BE198" s="198">
        <f>IF(N198="základní",J198,0)</f>
        <v>0</v>
      </c>
      <c r="BF198" s="198">
        <f>IF(N198="snížená",J198,0)</f>
        <v>0</v>
      </c>
      <c r="BG198" s="198">
        <f>IF(N198="zákl. přenesená",J198,0)</f>
        <v>0</v>
      </c>
      <c r="BH198" s="198">
        <f>IF(N198="sníž. přenesená",J198,0)</f>
        <v>0</v>
      </c>
      <c r="BI198" s="198">
        <f>IF(N198="nulová",J198,0)</f>
        <v>0</v>
      </c>
      <c r="BJ198" s="23" t="s">
        <v>10</v>
      </c>
      <c r="BK198" s="198">
        <f>ROUND(I198*H198,0)</f>
        <v>0</v>
      </c>
      <c r="BL198" s="23" t="s">
        <v>214</v>
      </c>
      <c r="BM198" s="23" t="s">
        <v>344</v>
      </c>
    </row>
    <row r="199" spans="2:65" s="1" customFormat="1" ht="120">
      <c r="B199" s="40"/>
      <c r="C199" s="62"/>
      <c r="D199" s="199" t="s">
        <v>130</v>
      </c>
      <c r="E199" s="62"/>
      <c r="F199" s="200" t="s">
        <v>345</v>
      </c>
      <c r="G199" s="62"/>
      <c r="H199" s="62"/>
      <c r="I199" s="158"/>
      <c r="J199" s="62"/>
      <c r="K199" s="62"/>
      <c r="L199" s="60"/>
      <c r="M199" s="201"/>
      <c r="N199" s="41"/>
      <c r="O199" s="41"/>
      <c r="P199" s="41"/>
      <c r="Q199" s="41"/>
      <c r="R199" s="41"/>
      <c r="S199" s="41"/>
      <c r="T199" s="77"/>
      <c r="AT199" s="23" t="s">
        <v>130</v>
      </c>
      <c r="AU199" s="23" t="s">
        <v>81</v>
      </c>
    </row>
    <row r="200" spans="2:65" s="10" customFormat="1" ht="29.85" customHeight="1">
      <c r="B200" s="171"/>
      <c r="C200" s="172"/>
      <c r="D200" s="185" t="s">
        <v>71</v>
      </c>
      <c r="E200" s="186" t="s">
        <v>346</v>
      </c>
      <c r="F200" s="186" t="s">
        <v>347</v>
      </c>
      <c r="G200" s="172"/>
      <c r="H200" s="172"/>
      <c r="I200" s="175"/>
      <c r="J200" s="187">
        <f>BK200</f>
        <v>0</v>
      </c>
      <c r="K200" s="172"/>
      <c r="L200" s="177"/>
      <c r="M200" s="178"/>
      <c r="N200" s="179"/>
      <c r="O200" s="179"/>
      <c r="P200" s="180">
        <f>SUM(P201:P205)</f>
        <v>0</v>
      </c>
      <c r="Q200" s="179"/>
      <c r="R200" s="180">
        <f>SUM(R201:R205)</f>
        <v>0</v>
      </c>
      <c r="S200" s="179"/>
      <c r="T200" s="181">
        <f>SUM(T201:T205)</f>
        <v>1.9179300000000001</v>
      </c>
      <c r="AR200" s="182" t="s">
        <v>81</v>
      </c>
      <c r="AT200" s="183" t="s">
        <v>71</v>
      </c>
      <c r="AU200" s="183" t="s">
        <v>10</v>
      </c>
      <c r="AY200" s="182" t="s">
        <v>121</v>
      </c>
      <c r="BK200" s="184">
        <f>SUM(BK201:BK205)</f>
        <v>0</v>
      </c>
    </row>
    <row r="201" spans="2:65" s="1" customFormat="1" ht="20.399999999999999" customHeight="1">
      <c r="B201" s="40"/>
      <c r="C201" s="188" t="s">
        <v>348</v>
      </c>
      <c r="D201" s="188" t="s">
        <v>123</v>
      </c>
      <c r="E201" s="189" t="s">
        <v>349</v>
      </c>
      <c r="F201" s="190" t="s">
        <v>350</v>
      </c>
      <c r="G201" s="191" t="s">
        <v>126</v>
      </c>
      <c r="H201" s="192">
        <v>273.99</v>
      </c>
      <c r="I201" s="193"/>
      <c r="J201" s="192">
        <f>ROUND(I201*H201,0)</f>
        <v>0</v>
      </c>
      <c r="K201" s="190" t="s">
        <v>127</v>
      </c>
      <c r="L201" s="60"/>
      <c r="M201" s="194" t="s">
        <v>22</v>
      </c>
      <c r="N201" s="195" t="s">
        <v>43</v>
      </c>
      <c r="O201" s="41"/>
      <c r="P201" s="196">
        <f>O201*H201</f>
        <v>0</v>
      </c>
      <c r="Q201" s="196">
        <v>0</v>
      </c>
      <c r="R201" s="196">
        <f>Q201*H201</f>
        <v>0</v>
      </c>
      <c r="S201" s="196">
        <v>7.0000000000000001E-3</v>
      </c>
      <c r="T201" s="197">
        <f>S201*H201</f>
        <v>1.9179300000000001</v>
      </c>
      <c r="AR201" s="23" t="s">
        <v>214</v>
      </c>
      <c r="AT201" s="23" t="s">
        <v>123</v>
      </c>
      <c r="AU201" s="23" t="s">
        <v>81</v>
      </c>
      <c r="AY201" s="23" t="s">
        <v>121</v>
      </c>
      <c r="BE201" s="198">
        <f>IF(N201="základní",J201,0)</f>
        <v>0</v>
      </c>
      <c r="BF201" s="198">
        <f>IF(N201="snížená",J201,0)</f>
        <v>0</v>
      </c>
      <c r="BG201" s="198">
        <f>IF(N201="zákl. přenesená",J201,0)</f>
        <v>0</v>
      </c>
      <c r="BH201" s="198">
        <f>IF(N201="sníž. přenesená",J201,0)</f>
        <v>0</v>
      </c>
      <c r="BI201" s="198">
        <f>IF(N201="nulová",J201,0)</f>
        <v>0</v>
      </c>
      <c r="BJ201" s="23" t="s">
        <v>10</v>
      </c>
      <c r="BK201" s="198">
        <f>ROUND(I201*H201,0)</f>
        <v>0</v>
      </c>
      <c r="BL201" s="23" t="s">
        <v>214</v>
      </c>
      <c r="BM201" s="23" t="s">
        <v>351</v>
      </c>
    </row>
    <row r="202" spans="2:65" s="11" customFormat="1" ht="12">
      <c r="B202" s="202"/>
      <c r="C202" s="203"/>
      <c r="D202" s="199" t="s">
        <v>132</v>
      </c>
      <c r="E202" s="204" t="s">
        <v>22</v>
      </c>
      <c r="F202" s="205" t="s">
        <v>352</v>
      </c>
      <c r="G202" s="203"/>
      <c r="H202" s="206" t="s">
        <v>22</v>
      </c>
      <c r="I202" s="207"/>
      <c r="J202" s="203"/>
      <c r="K202" s="203"/>
      <c r="L202" s="208"/>
      <c r="M202" s="209"/>
      <c r="N202" s="210"/>
      <c r="O202" s="210"/>
      <c r="P202" s="210"/>
      <c r="Q202" s="210"/>
      <c r="R202" s="210"/>
      <c r="S202" s="210"/>
      <c r="T202" s="211"/>
      <c r="AT202" s="212" t="s">
        <v>132</v>
      </c>
      <c r="AU202" s="212" t="s">
        <v>81</v>
      </c>
      <c r="AV202" s="11" t="s">
        <v>10</v>
      </c>
      <c r="AW202" s="11" t="s">
        <v>35</v>
      </c>
      <c r="AX202" s="11" t="s">
        <v>72</v>
      </c>
      <c r="AY202" s="212" t="s">
        <v>121</v>
      </c>
    </row>
    <row r="203" spans="2:65" s="12" customFormat="1" ht="12">
      <c r="B203" s="213"/>
      <c r="C203" s="214"/>
      <c r="D203" s="224" t="s">
        <v>132</v>
      </c>
      <c r="E203" s="225" t="s">
        <v>22</v>
      </c>
      <c r="F203" s="226" t="s">
        <v>353</v>
      </c>
      <c r="G203" s="214"/>
      <c r="H203" s="227">
        <v>273.99</v>
      </c>
      <c r="I203" s="218"/>
      <c r="J203" s="214"/>
      <c r="K203" s="214"/>
      <c r="L203" s="219"/>
      <c r="M203" s="220"/>
      <c r="N203" s="221"/>
      <c r="O203" s="221"/>
      <c r="P203" s="221"/>
      <c r="Q203" s="221"/>
      <c r="R203" s="221"/>
      <c r="S203" s="221"/>
      <c r="T203" s="222"/>
      <c r="AT203" s="223" t="s">
        <v>132</v>
      </c>
      <c r="AU203" s="223" t="s">
        <v>81</v>
      </c>
      <c r="AV203" s="12" t="s">
        <v>81</v>
      </c>
      <c r="AW203" s="12" t="s">
        <v>35</v>
      </c>
      <c r="AX203" s="12" t="s">
        <v>10</v>
      </c>
      <c r="AY203" s="223" t="s">
        <v>121</v>
      </c>
    </row>
    <row r="204" spans="2:65" s="1" customFormat="1" ht="40.200000000000003" customHeight="1">
      <c r="B204" s="40"/>
      <c r="C204" s="188" t="s">
        <v>354</v>
      </c>
      <c r="D204" s="188" t="s">
        <v>123</v>
      </c>
      <c r="E204" s="189" t="s">
        <v>355</v>
      </c>
      <c r="F204" s="190" t="s">
        <v>356</v>
      </c>
      <c r="G204" s="191" t="s">
        <v>316</v>
      </c>
      <c r="H204" s="193"/>
      <c r="I204" s="193"/>
      <c r="J204" s="192">
        <f>ROUND(I204*H204,0)</f>
        <v>0</v>
      </c>
      <c r="K204" s="190" t="s">
        <v>127</v>
      </c>
      <c r="L204" s="60"/>
      <c r="M204" s="194" t="s">
        <v>22</v>
      </c>
      <c r="N204" s="195" t="s">
        <v>43</v>
      </c>
      <c r="O204" s="41"/>
      <c r="P204" s="196">
        <f>O204*H204</f>
        <v>0</v>
      </c>
      <c r="Q204" s="196">
        <v>0</v>
      </c>
      <c r="R204" s="196">
        <f>Q204*H204</f>
        <v>0</v>
      </c>
      <c r="S204" s="196">
        <v>0</v>
      </c>
      <c r="T204" s="197">
        <f>S204*H204</f>
        <v>0</v>
      </c>
      <c r="AR204" s="23" t="s">
        <v>214</v>
      </c>
      <c r="AT204" s="23" t="s">
        <v>123</v>
      </c>
      <c r="AU204" s="23" t="s">
        <v>81</v>
      </c>
      <c r="AY204" s="23" t="s">
        <v>121</v>
      </c>
      <c r="BE204" s="198">
        <f>IF(N204="základní",J204,0)</f>
        <v>0</v>
      </c>
      <c r="BF204" s="198">
        <f>IF(N204="snížená",J204,0)</f>
        <v>0</v>
      </c>
      <c r="BG204" s="198">
        <f>IF(N204="zákl. přenesená",J204,0)</f>
        <v>0</v>
      </c>
      <c r="BH204" s="198">
        <f>IF(N204="sníž. přenesená",J204,0)</f>
        <v>0</v>
      </c>
      <c r="BI204" s="198">
        <f>IF(N204="nulová",J204,0)</f>
        <v>0</v>
      </c>
      <c r="BJ204" s="23" t="s">
        <v>10</v>
      </c>
      <c r="BK204" s="198">
        <f>ROUND(I204*H204,0)</f>
        <v>0</v>
      </c>
      <c r="BL204" s="23" t="s">
        <v>214</v>
      </c>
      <c r="BM204" s="23" t="s">
        <v>357</v>
      </c>
    </row>
    <row r="205" spans="2:65" s="1" customFormat="1" ht="120">
      <c r="B205" s="40"/>
      <c r="C205" s="62"/>
      <c r="D205" s="199" t="s">
        <v>130</v>
      </c>
      <c r="E205" s="62"/>
      <c r="F205" s="200" t="s">
        <v>358</v>
      </c>
      <c r="G205" s="62"/>
      <c r="H205" s="62"/>
      <c r="I205" s="158"/>
      <c r="J205" s="62"/>
      <c r="K205" s="62"/>
      <c r="L205" s="60"/>
      <c r="M205" s="201"/>
      <c r="N205" s="41"/>
      <c r="O205" s="41"/>
      <c r="P205" s="41"/>
      <c r="Q205" s="41"/>
      <c r="R205" s="41"/>
      <c r="S205" s="41"/>
      <c r="T205" s="77"/>
      <c r="AT205" s="23" t="s">
        <v>130</v>
      </c>
      <c r="AU205" s="23" t="s">
        <v>81</v>
      </c>
    </row>
    <row r="206" spans="2:65" s="10" customFormat="1" ht="37.35" customHeight="1">
      <c r="B206" s="171"/>
      <c r="C206" s="172"/>
      <c r="D206" s="173" t="s">
        <v>71</v>
      </c>
      <c r="E206" s="174" t="s">
        <v>359</v>
      </c>
      <c r="F206" s="174" t="s">
        <v>360</v>
      </c>
      <c r="G206" s="172"/>
      <c r="H206" s="172"/>
      <c r="I206" s="175"/>
      <c r="J206" s="176">
        <f>BK206</f>
        <v>0</v>
      </c>
      <c r="K206" s="172"/>
      <c r="L206" s="177"/>
      <c r="M206" s="178"/>
      <c r="N206" s="179"/>
      <c r="O206" s="179"/>
      <c r="P206" s="180">
        <f>P207</f>
        <v>0</v>
      </c>
      <c r="Q206" s="179"/>
      <c r="R206" s="180">
        <f>R207</f>
        <v>0</v>
      </c>
      <c r="S206" s="179"/>
      <c r="T206" s="181">
        <f>T207</f>
        <v>0</v>
      </c>
      <c r="AR206" s="182" t="s">
        <v>153</v>
      </c>
      <c r="AT206" s="183" t="s">
        <v>71</v>
      </c>
      <c r="AU206" s="183" t="s">
        <v>72</v>
      </c>
      <c r="AY206" s="182" t="s">
        <v>121</v>
      </c>
      <c r="BK206" s="184">
        <f>BK207</f>
        <v>0</v>
      </c>
    </row>
    <row r="207" spans="2:65" s="10" customFormat="1" ht="19.95" customHeight="1">
      <c r="B207" s="171"/>
      <c r="C207" s="172"/>
      <c r="D207" s="185" t="s">
        <v>71</v>
      </c>
      <c r="E207" s="186" t="s">
        <v>361</v>
      </c>
      <c r="F207" s="186" t="s">
        <v>362</v>
      </c>
      <c r="G207" s="172"/>
      <c r="H207" s="172"/>
      <c r="I207" s="175"/>
      <c r="J207" s="187">
        <f>BK207</f>
        <v>0</v>
      </c>
      <c r="K207" s="172"/>
      <c r="L207" s="177"/>
      <c r="M207" s="178"/>
      <c r="N207" s="179"/>
      <c r="O207" s="179"/>
      <c r="P207" s="180">
        <f>P208</f>
        <v>0</v>
      </c>
      <c r="Q207" s="179"/>
      <c r="R207" s="180">
        <f>R208</f>
        <v>0</v>
      </c>
      <c r="S207" s="179"/>
      <c r="T207" s="181">
        <f>T208</f>
        <v>0</v>
      </c>
      <c r="AR207" s="182" t="s">
        <v>153</v>
      </c>
      <c r="AT207" s="183" t="s">
        <v>71</v>
      </c>
      <c r="AU207" s="183" t="s">
        <v>10</v>
      </c>
      <c r="AY207" s="182" t="s">
        <v>121</v>
      </c>
      <c r="BK207" s="184">
        <f>BK208</f>
        <v>0</v>
      </c>
    </row>
    <row r="208" spans="2:65" s="1" customFormat="1" ht="20.399999999999999" customHeight="1">
      <c r="B208" s="40"/>
      <c r="C208" s="188" t="s">
        <v>363</v>
      </c>
      <c r="D208" s="188" t="s">
        <v>123</v>
      </c>
      <c r="E208" s="189" t="s">
        <v>364</v>
      </c>
      <c r="F208" s="190" t="s">
        <v>365</v>
      </c>
      <c r="G208" s="191" t="s">
        <v>156</v>
      </c>
      <c r="H208" s="192">
        <v>1</v>
      </c>
      <c r="I208" s="193"/>
      <c r="J208" s="192">
        <f>ROUND(I208*H208,0)</f>
        <v>0</v>
      </c>
      <c r="K208" s="190" t="s">
        <v>127</v>
      </c>
      <c r="L208" s="60"/>
      <c r="M208" s="194" t="s">
        <v>22</v>
      </c>
      <c r="N208" s="240" t="s">
        <v>43</v>
      </c>
      <c r="O208" s="241"/>
      <c r="P208" s="242">
        <f>O208*H208</f>
        <v>0</v>
      </c>
      <c r="Q208" s="242">
        <v>0</v>
      </c>
      <c r="R208" s="242">
        <f>Q208*H208</f>
        <v>0</v>
      </c>
      <c r="S208" s="242">
        <v>0</v>
      </c>
      <c r="T208" s="243">
        <f>S208*H208</f>
        <v>0</v>
      </c>
      <c r="AR208" s="23" t="s">
        <v>366</v>
      </c>
      <c r="AT208" s="23" t="s">
        <v>123</v>
      </c>
      <c r="AU208" s="23" t="s">
        <v>81</v>
      </c>
      <c r="AY208" s="23" t="s">
        <v>121</v>
      </c>
      <c r="BE208" s="198">
        <f>IF(N208="základní",J208,0)</f>
        <v>0</v>
      </c>
      <c r="BF208" s="198">
        <f>IF(N208="snížená",J208,0)</f>
        <v>0</v>
      </c>
      <c r="BG208" s="198">
        <f>IF(N208="zákl. přenesená",J208,0)</f>
        <v>0</v>
      </c>
      <c r="BH208" s="198">
        <f>IF(N208="sníž. přenesená",J208,0)</f>
        <v>0</v>
      </c>
      <c r="BI208" s="198">
        <f>IF(N208="nulová",J208,0)</f>
        <v>0</v>
      </c>
      <c r="BJ208" s="23" t="s">
        <v>10</v>
      </c>
      <c r="BK208" s="198">
        <f>ROUND(I208*H208,0)</f>
        <v>0</v>
      </c>
      <c r="BL208" s="23" t="s">
        <v>366</v>
      </c>
      <c r="BM208" s="23" t="s">
        <v>367</v>
      </c>
    </row>
    <row r="209" spans="2:12" s="1" customFormat="1" ht="6.9" customHeight="1">
      <c r="B209" s="55"/>
      <c r="C209" s="56"/>
      <c r="D209" s="56"/>
      <c r="E209" s="56"/>
      <c r="F209" s="56"/>
      <c r="G209" s="56"/>
      <c r="H209" s="56"/>
      <c r="I209" s="134"/>
      <c r="J209" s="56"/>
      <c r="K209" s="56"/>
      <c r="L209" s="60"/>
    </row>
  </sheetData>
  <sheetProtection password="CC35" sheet="1" objects="1" scenarios="1" formatCells="0" formatColumns="0" formatRows="0" sort="0" autoFilter="0"/>
  <autoFilter ref="C85:K208"/>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2"/>
  <cols>
    <col min="1" max="1" width="8.28515625" style="244" customWidth="1"/>
    <col min="2" max="2" width="1.7109375" style="244" customWidth="1"/>
    <col min="3" max="4" width="5" style="244" customWidth="1"/>
    <col min="5" max="5" width="11.7109375" style="244" customWidth="1"/>
    <col min="6" max="6" width="9.140625" style="244" customWidth="1"/>
    <col min="7" max="7" width="5" style="244" customWidth="1"/>
    <col min="8" max="8" width="77.85546875" style="244" customWidth="1"/>
    <col min="9" max="10" width="20" style="244" customWidth="1"/>
    <col min="11" max="11" width="1.7109375" style="244" customWidth="1"/>
  </cols>
  <sheetData>
    <row r="1" spans="2:11" ht="37.5" customHeight="1"/>
    <row r="2" spans="2:11" ht="7.5" customHeight="1">
      <c r="B2" s="245"/>
      <c r="C2" s="246"/>
      <c r="D2" s="246"/>
      <c r="E2" s="246"/>
      <c r="F2" s="246"/>
      <c r="G2" s="246"/>
      <c r="H2" s="246"/>
      <c r="I2" s="246"/>
      <c r="J2" s="246"/>
      <c r="K2" s="247"/>
    </row>
    <row r="3" spans="2:11" s="14" customFormat="1" ht="45" customHeight="1">
      <c r="B3" s="248"/>
      <c r="C3" s="371" t="s">
        <v>368</v>
      </c>
      <c r="D3" s="371"/>
      <c r="E3" s="371"/>
      <c r="F3" s="371"/>
      <c r="G3" s="371"/>
      <c r="H3" s="371"/>
      <c r="I3" s="371"/>
      <c r="J3" s="371"/>
      <c r="K3" s="249"/>
    </row>
    <row r="4" spans="2:11" ht="25.5" customHeight="1">
      <c r="B4" s="250"/>
      <c r="C4" s="375" t="s">
        <v>369</v>
      </c>
      <c r="D4" s="375"/>
      <c r="E4" s="375"/>
      <c r="F4" s="375"/>
      <c r="G4" s="375"/>
      <c r="H4" s="375"/>
      <c r="I4" s="375"/>
      <c r="J4" s="375"/>
      <c r="K4" s="251"/>
    </row>
    <row r="5" spans="2:11" ht="5.25" customHeight="1">
      <c r="B5" s="250"/>
      <c r="C5" s="252"/>
      <c r="D5" s="252"/>
      <c r="E5" s="252"/>
      <c r="F5" s="252"/>
      <c r="G5" s="252"/>
      <c r="H5" s="252"/>
      <c r="I5" s="252"/>
      <c r="J5" s="252"/>
      <c r="K5" s="251"/>
    </row>
    <row r="6" spans="2:11" ht="15" customHeight="1">
      <c r="B6" s="250"/>
      <c r="C6" s="374" t="s">
        <v>370</v>
      </c>
      <c r="D6" s="374"/>
      <c r="E6" s="374"/>
      <c r="F6" s="374"/>
      <c r="G6" s="374"/>
      <c r="H6" s="374"/>
      <c r="I6" s="374"/>
      <c r="J6" s="374"/>
      <c r="K6" s="251"/>
    </row>
    <row r="7" spans="2:11" ht="15" customHeight="1">
      <c r="B7" s="254"/>
      <c r="C7" s="374" t="s">
        <v>371</v>
      </c>
      <c r="D7" s="374"/>
      <c r="E7" s="374"/>
      <c r="F7" s="374"/>
      <c r="G7" s="374"/>
      <c r="H7" s="374"/>
      <c r="I7" s="374"/>
      <c r="J7" s="374"/>
      <c r="K7" s="251"/>
    </row>
    <row r="8" spans="2:11" ht="12.75" customHeight="1">
      <c r="B8" s="254"/>
      <c r="C8" s="253"/>
      <c r="D8" s="253"/>
      <c r="E8" s="253"/>
      <c r="F8" s="253"/>
      <c r="G8" s="253"/>
      <c r="H8" s="253"/>
      <c r="I8" s="253"/>
      <c r="J8" s="253"/>
      <c r="K8" s="251"/>
    </row>
    <row r="9" spans="2:11" ht="15" customHeight="1">
      <c r="B9" s="254"/>
      <c r="C9" s="374" t="s">
        <v>372</v>
      </c>
      <c r="D9" s="374"/>
      <c r="E9" s="374"/>
      <c r="F9" s="374"/>
      <c r="G9" s="374"/>
      <c r="H9" s="374"/>
      <c r="I9" s="374"/>
      <c r="J9" s="374"/>
      <c r="K9" s="251"/>
    </row>
    <row r="10" spans="2:11" ht="15" customHeight="1">
      <c r="B10" s="254"/>
      <c r="C10" s="253"/>
      <c r="D10" s="374" t="s">
        <v>373</v>
      </c>
      <c r="E10" s="374"/>
      <c r="F10" s="374"/>
      <c r="G10" s="374"/>
      <c r="H10" s="374"/>
      <c r="I10" s="374"/>
      <c r="J10" s="374"/>
      <c r="K10" s="251"/>
    </row>
    <row r="11" spans="2:11" ht="15" customHeight="1">
      <c r="B11" s="254"/>
      <c r="C11" s="255"/>
      <c r="D11" s="374" t="s">
        <v>374</v>
      </c>
      <c r="E11" s="374"/>
      <c r="F11" s="374"/>
      <c r="G11" s="374"/>
      <c r="H11" s="374"/>
      <c r="I11" s="374"/>
      <c r="J11" s="374"/>
      <c r="K11" s="251"/>
    </row>
    <row r="12" spans="2:11" ht="12.75" customHeight="1">
      <c r="B12" s="254"/>
      <c r="C12" s="255"/>
      <c r="D12" s="255"/>
      <c r="E12" s="255"/>
      <c r="F12" s="255"/>
      <c r="G12" s="255"/>
      <c r="H12" s="255"/>
      <c r="I12" s="255"/>
      <c r="J12" s="255"/>
      <c r="K12" s="251"/>
    </row>
    <row r="13" spans="2:11" ht="15" customHeight="1">
      <c r="B13" s="254"/>
      <c r="C13" s="255"/>
      <c r="D13" s="374" t="s">
        <v>375</v>
      </c>
      <c r="E13" s="374"/>
      <c r="F13" s="374"/>
      <c r="G13" s="374"/>
      <c r="H13" s="374"/>
      <c r="I13" s="374"/>
      <c r="J13" s="374"/>
      <c r="K13" s="251"/>
    </row>
    <row r="14" spans="2:11" ht="15" customHeight="1">
      <c r="B14" s="254"/>
      <c r="C14" s="255"/>
      <c r="D14" s="374" t="s">
        <v>376</v>
      </c>
      <c r="E14" s="374"/>
      <c r="F14" s="374"/>
      <c r="G14" s="374"/>
      <c r="H14" s="374"/>
      <c r="I14" s="374"/>
      <c r="J14" s="374"/>
      <c r="K14" s="251"/>
    </row>
    <row r="15" spans="2:11" ht="15" customHeight="1">
      <c r="B15" s="254"/>
      <c r="C15" s="255"/>
      <c r="D15" s="374" t="s">
        <v>377</v>
      </c>
      <c r="E15" s="374"/>
      <c r="F15" s="374"/>
      <c r="G15" s="374"/>
      <c r="H15" s="374"/>
      <c r="I15" s="374"/>
      <c r="J15" s="374"/>
      <c r="K15" s="251"/>
    </row>
    <row r="16" spans="2:11" ht="15" customHeight="1">
      <c r="B16" s="254"/>
      <c r="C16" s="255"/>
      <c r="D16" s="255"/>
      <c r="E16" s="256" t="s">
        <v>79</v>
      </c>
      <c r="F16" s="374" t="s">
        <v>378</v>
      </c>
      <c r="G16" s="374"/>
      <c r="H16" s="374"/>
      <c r="I16" s="374"/>
      <c r="J16" s="374"/>
      <c r="K16" s="251"/>
    </row>
    <row r="17" spans="2:11" ht="15" customHeight="1">
      <c r="B17" s="254"/>
      <c r="C17" s="255"/>
      <c r="D17" s="255"/>
      <c r="E17" s="256" t="s">
        <v>379</v>
      </c>
      <c r="F17" s="374" t="s">
        <v>380</v>
      </c>
      <c r="G17" s="374"/>
      <c r="H17" s="374"/>
      <c r="I17" s="374"/>
      <c r="J17" s="374"/>
      <c r="K17" s="251"/>
    </row>
    <row r="18" spans="2:11" ht="15" customHeight="1">
      <c r="B18" s="254"/>
      <c r="C18" s="255"/>
      <c r="D18" s="255"/>
      <c r="E18" s="256" t="s">
        <v>381</v>
      </c>
      <c r="F18" s="374" t="s">
        <v>382</v>
      </c>
      <c r="G18" s="374"/>
      <c r="H18" s="374"/>
      <c r="I18" s="374"/>
      <c r="J18" s="374"/>
      <c r="K18" s="251"/>
    </row>
    <row r="19" spans="2:11" ht="15" customHeight="1">
      <c r="B19" s="254"/>
      <c r="C19" s="255"/>
      <c r="D19" s="255"/>
      <c r="E19" s="256" t="s">
        <v>383</v>
      </c>
      <c r="F19" s="374" t="s">
        <v>384</v>
      </c>
      <c r="G19" s="374"/>
      <c r="H19" s="374"/>
      <c r="I19" s="374"/>
      <c r="J19" s="374"/>
      <c r="K19" s="251"/>
    </row>
    <row r="20" spans="2:11" ht="15" customHeight="1">
      <c r="B20" s="254"/>
      <c r="C20" s="255"/>
      <c r="D20" s="255"/>
      <c r="E20" s="256" t="s">
        <v>385</v>
      </c>
      <c r="F20" s="374" t="s">
        <v>386</v>
      </c>
      <c r="G20" s="374"/>
      <c r="H20" s="374"/>
      <c r="I20" s="374"/>
      <c r="J20" s="374"/>
      <c r="K20" s="251"/>
    </row>
    <row r="21" spans="2:11" ht="15" customHeight="1">
      <c r="B21" s="254"/>
      <c r="C21" s="255"/>
      <c r="D21" s="255"/>
      <c r="E21" s="256" t="s">
        <v>387</v>
      </c>
      <c r="F21" s="374" t="s">
        <v>388</v>
      </c>
      <c r="G21" s="374"/>
      <c r="H21" s="374"/>
      <c r="I21" s="374"/>
      <c r="J21" s="374"/>
      <c r="K21" s="251"/>
    </row>
    <row r="22" spans="2:11" ht="12.75" customHeight="1">
      <c r="B22" s="254"/>
      <c r="C22" s="255"/>
      <c r="D22" s="255"/>
      <c r="E22" s="255"/>
      <c r="F22" s="255"/>
      <c r="G22" s="255"/>
      <c r="H22" s="255"/>
      <c r="I22" s="255"/>
      <c r="J22" s="255"/>
      <c r="K22" s="251"/>
    </row>
    <row r="23" spans="2:11" ht="15" customHeight="1">
      <c r="B23" s="254"/>
      <c r="C23" s="374" t="s">
        <v>389</v>
      </c>
      <c r="D23" s="374"/>
      <c r="E23" s="374"/>
      <c r="F23" s="374"/>
      <c r="G23" s="374"/>
      <c r="H23" s="374"/>
      <c r="I23" s="374"/>
      <c r="J23" s="374"/>
      <c r="K23" s="251"/>
    </row>
    <row r="24" spans="2:11" ht="15" customHeight="1">
      <c r="B24" s="254"/>
      <c r="C24" s="374" t="s">
        <v>390</v>
      </c>
      <c r="D24" s="374"/>
      <c r="E24" s="374"/>
      <c r="F24" s="374"/>
      <c r="G24" s="374"/>
      <c r="H24" s="374"/>
      <c r="I24" s="374"/>
      <c r="J24" s="374"/>
      <c r="K24" s="251"/>
    </row>
    <row r="25" spans="2:11" ht="15" customHeight="1">
      <c r="B25" s="254"/>
      <c r="C25" s="253"/>
      <c r="D25" s="374" t="s">
        <v>391</v>
      </c>
      <c r="E25" s="374"/>
      <c r="F25" s="374"/>
      <c r="G25" s="374"/>
      <c r="H25" s="374"/>
      <c r="I25" s="374"/>
      <c r="J25" s="374"/>
      <c r="K25" s="251"/>
    </row>
    <row r="26" spans="2:11" ht="15" customHeight="1">
      <c r="B26" s="254"/>
      <c r="C26" s="255"/>
      <c r="D26" s="374" t="s">
        <v>392</v>
      </c>
      <c r="E26" s="374"/>
      <c r="F26" s="374"/>
      <c r="G26" s="374"/>
      <c r="H26" s="374"/>
      <c r="I26" s="374"/>
      <c r="J26" s="374"/>
      <c r="K26" s="251"/>
    </row>
    <row r="27" spans="2:11" ht="12.75" customHeight="1">
      <c r="B27" s="254"/>
      <c r="C27" s="255"/>
      <c r="D27" s="255"/>
      <c r="E27" s="255"/>
      <c r="F27" s="255"/>
      <c r="G27" s="255"/>
      <c r="H27" s="255"/>
      <c r="I27" s="255"/>
      <c r="J27" s="255"/>
      <c r="K27" s="251"/>
    </row>
    <row r="28" spans="2:11" ht="15" customHeight="1">
      <c r="B28" s="254"/>
      <c r="C28" s="255"/>
      <c r="D28" s="374" t="s">
        <v>393</v>
      </c>
      <c r="E28" s="374"/>
      <c r="F28" s="374"/>
      <c r="G28" s="374"/>
      <c r="H28" s="374"/>
      <c r="I28" s="374"/>
      <c r="J28" s="374"/>
      <c r="K28" s="251"/>
    </row>
    <row r="29" spans="2:11" ht="15" customHeight="1">
      <c r="B29" s="254"/>
      <c r="C29" s="255"/>
      <c r="D29" s="374" t="s">
        <v>394</v>
      </c>
      <c r="E29" s="374"/>
      <c r="F29" s="374"/>
      <c r="G29" s="374"/>
      <c r="H29" s="374"/>
      <c r="I29" s="374"/>
      <c r="J29" s="374"/>
      <c r="K29" s="251"/>
    </row>
    <row r="30" spans="2:11" ht="12.75" customHeight="1">
      <c r="B30" s="254"/>
      <c r="C30" s="255"/>
      <c r="D30" s="255"/>
      <c r="E30" s="255"/>
      <c r="F30" s="255"/>
      <c r="G30" s="255"/>
      <c r="H30" s="255"/>
      <c r="I30" s="255"/>
      <c r="J30" s="255"/>
      <c r="K30" s="251"/>
    </row>
    <row r="31" spans="2:11" ht="15" customHeight="1">
      <c r="B31" s="254"/>
      <c r="C31" s="255"/>
      <c r="D31" s="374" t="s">
        <v>395</v>
      </c>
      <c r="E31" s="374"/>
      <c r="F31" s="374"/>
      <c r="G31" s="374"/>
      <c r="H31" s="374"/>
      <c r="I31" s="374"/>
      <c r="J31" s="374"/>
      <c r="K31" s="251"/>
    </row>
    <row r="32" spans="2:11" ht="15" customHeight="1">
      <c r="B32" s="254"/>
      <c r="C32" s="255"/>
      <c r="D32" s="374" t="s">
        <v>396</v>
      </c>
      <c r="E32" s="374"/>
      <c r="F32" s="374"/>
      <c r="G32" s="374"/>
      <c r="H32" s="374"/>
      <c r="I32" s="374"/>
      <c r="J32" s="374"/>
      <c r="K32" s="251"/>
    </row>
    <row r="33" spans="2:11" ht="15" customHeight="1">
      <c r="B33" s="254"/>
      <c r="C33" s="255"/>
      <c r="D33" s="374" t="s">
        <v>397</v>
      </c>
      <c r="E33" s="374"/>
      <c r="F33" s="374"/>
      <c r="G33" s="374"/>
      <c r="H33" s="374"/>
      <c r="I33" s="374"/>
      <c r="J33" s="374"/>
      <c r="K33" s="251"/>
    </row>
    <row r="34" spans="2:11" ht="15" customHeight="1">
      <c r="B34" s="254"/>
      <c r="C34" s="255"/>
      <c r="D34" s="253"/>
      <c r="E34" s="257" t="s">
        <v>106</v>
      </c>
      <c r="F34" s="253"/>
      <c r="G34" s="374" t="s">
        <v>398</v>
      </c>
      <c r="H34" s="374"/>
      <c r="I34" s="374"/>
      <c r="J34" s="374"/>
      <c r="K34" s="251"/>
    </row>
    <row r="35" spans="2:11" ht="30.75" customHeight="1">
      <c r="B35" s="254"/>
      <c r="C35" s="255"/>
      <c r="D35" s="253"/>
      <c r="E35" s="257" t="s">
        <v>399</v>
      </c>
      <c r="F35" s="253"/>
      <c r="G35" s="374" t="s">
        <v>400</v>
      </c>
      <c r="H35" s="374"/>
      <c r="I35" s="374"/>
      <c r="J35" s="374"/>
      <c r="K35" s="251"/>
    </row>
    <row r="36" spans="2:11" ht="15" customHeight="1">
      <c r="B36" s="254"/>
      <c r="C36" s="255"/>
      <c r="D36" s="253"/>
      <c r="E36" s="257" t="s">
        <v>53</v>
      </c>
      <c r="F36" s="253"/>
      <c r="G36" s="374" t="s">
        <v>401</v>
      </c>
      <c r="H36" s="374"/>
      <c r="I36" s="374"/>
      <c r="J36" s="374"/>
      <c r="K36" s="251"/>
    </row>
    <row r="37" spans="2:11" ht="15" customHeight="1">
      <c r="B37" s="254"/>
      <c r="C37" s="255"/>
      <c r="D37" s="253"/>
      <c r="E37" s="257" t="s">
        <v>107</v>
      </c>
      <c r="F37" s="253"/>
      <c r="G37" s="374" t="s">
        <v>402</v>
      </c>
      <c r="H37" s="374"/>
      <c r="I37" s="374"/>
      <c r="J37" s="374"/>
      <c r="K37" s="251"/>
    </row>
    <row r="38" spans="2:11" ht="15" customHeight="1">
      <c r="B38" s="254"/>
      <c r="C38" s="255"/>
      <c r="D38" s="253"/>
      <c r="E38" s="257" t="s">
        <v>108</v>
      </c>
      <c r="F38" s="253"/>
      <c r="G38" s="374" t="s">
        <v>403</v>
      </c>
      <c r="H38" s="374"/>
      <c r="I38" s="374"/>
      <c r="J38" s="374"/>
      <c r="K38" s="251"/>
    </row>
    <row r="39" spans="2:11" ht="15" customHeight="1">
      <c r="B39" s="254"/>
      <c r="C39" s="255"/>
      <c r="D39" s="253"/>
      <c r="E39" s="257" t="s">
        <v>109</v>
      </c>
      <c r="F39" s="253"/>
      <c r="G39" s="374" t="s">
        <v>404</v>
      </c>
      <c r="H39" s="374"/>
      <c r="I39" s="374"/>
      <c r="J39" s="374"/>
      <c r="K39" s="251"/>
    </row>
    <row r="40" spans="2:11" ht="15" customHeight="1">
      <c r="B40" s="254"/>
      <c r="C40" s="255"/>
      <c r="D40" s="253"/>
      <c r="E40" s="257" t="s">
        <v>405</v>
      </c>
      <c r="F40" s="253"/>
      <c r="G40" s="374" t="s">
        <v>406</v>
      </c>
      <c r="H40" s="374"/>
      <c r="I40" s="374"/>
      <c r="J40" s="374"/>
      <c r="K40" s="251"/>
    </row>
    <row r="41" spans="2:11" ht="15" customHeight="1">
      <c r="B41" s="254"/>
      <c r="C41" s="255"/>
      <c r="D41" s="253"/>
      <c r="E41" s="257"/>
      <c r="F41" s="253"/>
      <c r="G41" s="374" t="s">
        <v>407</v>
      </c>
      <c r="H41" s="374"/>
      <c r="I41" s="374"/>
      <c r="J41" s="374"/>
      <c r="K41" s="251"/>
    </row>
    <row r="42" spans="2:11" ht="15" customHeight="1">
      <c r="B42" s="254"/>
      <c r="C42" s="255"/>
      <c r="D42" s="253"/>
      <c r="E42" s="257" t="s">
        <v>408</v>
      </c>
      <c r="F42" s="253"/>
      <c r="G42" s="374" t="s">
        <v>409</v>
      </c>
      <c r="H42" s="374"/>
      <c r="I42" s="374"/>
      <c r="J42" s="374"/>
      <c r="K42" s="251"/>
    </row>
    <row r="43" spans="2:11" ht="15" customHeight="1">
      <c r="B43" s="254"/>
      <c r="C43" s="255"/>
      <c r="D43" s="253"/>
      <c r="E43" s="257" t="s">
        <v>111</v>
      </c>
      <c r="F43" s="253"/>
      <c r="G43" s="374" t="s">
        <v>410</v>
      </c>
      <c r="H43" s="374"/>
      <c r="I43" s="374"/>
      <c r="J43" s="374"/>
      <c r="K43" s="251"/>
    </row>
    <row r="44" spans="2:11" ht="12.75" customHeight="1">
      <c r="B44" s="254"/>
      <c r="C44" s="255"/>
      <c r="D44" s="253"/>
      <c r="E44" s="253"/>
      <c r="F44" s="253"/>
      <c r="G44" s="253"/>
      <c r="H44" s="253"/>
      <c r="I44" s="253"/>
      <c r="J44" s="253"/>
      <c r="K44" s="251"/>
    </row>
    <row r="45" spans="2:11" ht="15" customHeight="1">
      <c r="B45" s="254"/>
      <c r="C45" s="255"/>
      <c r="D45" s="374" t="s">
        <v>411</v>
      </c>
      <c r="E45" s="374"/>
      <c r="F45" s="374"/>
      <c r="G45" s="374"/>
      <c r="H45" s="374"/>
      <c r="I45" s="374"/>
      <c r="J45" s="374"/>
      <c r="K45" s="251"/>
    </row>
    <row r="46" spans="2:11" ht="15" customHeight="1">
      <c r="B46" s="254"/>
      <c r="C46" s="255"/>
      <c r="D46" s="255"/>
      <c r="E46" s="374" t="s">
        <v>412</v>
      </c>
      <c r="F46" s="374"/>
      <c r="G46" s="374"/>
      <c r="H46" s="374"/>
      <c r="I46" s="374"/>
      <c r="J46" s="374"/>
      <c r="K46" s="251"/>
    </row>
    <row r="47" spans="2:11" ht="15" customHeight="1">
      <c r="B47" s="254"/>
      <c r="C47" s="255"/>
      <c r="D47" s="255"/>
      <c r="E47" s="374" t="s">
        <v>413</v>
      </c>
      <c r="F47" s="374"/>
      <c r="G47" s="374"/>
      <c r="H47" s="374"/>
      <c r="I47" s="374"/>
      <c r="J47" s="374"/>
      <c r="K47" s="251"/>
    </row>
    <row r="48" spans="2:11" ht="15" customHeight="1">
      <c r="B48" s="254"/>
      <c r="C48" s="255"/>
      <c r="D48" s="255"/>
      <c r="E48" s="374" t="s">
        <v>414</v>
      </c>
      <c r="F48" s="374"/>
      <c r="G48" s="374"/>
      <c r="H48" s="374"/>
      <c r="I48" s="374"/>
      <c r="J48" s="374"/>
      <c r="K48" s="251"/>
    </row>
    <row r="49" spans="2:11" ht="15" customHeight="1">
      <c r="B49" s="254"/>
      <c r="C49" s="255"/>
      <c r="D49" s="374" t="s">
        <v>415</v>
      </c>
      <c r="E49" s="374"/>
      <c r="F49" s="374"/>
      <c r="G49" s="374"/>
      <c r="H49" s="374"/>
      <c r="I49" s="374"/>
      <c r="J49" s="374"/>
      <c r="K49" s="251"/>
    </row>
    <row r="50" spans="2:11" ht="25.5" customHeight="1">
      <c r="B50" s="250"/>
      <c r="C50" s="375" t="s">
        <v>416</v>
      </c>
      <c r="D50" s="375"/>
      <c r="E50" s="375"/>
      <c r="F50" s="375"/>
      <c r="G50" s="375"/>
      <c r="H50" s="375"/>
      <c r="I50" s="375"/>
      <c r="J50" s="375"/>
      <c r="K50" s="251"/>
    </row>
    <row r="51" spans="2:11" ht="5.25" customHeight="1">
      <c r="B51" s="250"/>
      <c r="C51" s="252"/>
      <c r="D51" s="252"/>
      <c r="E51" s="252"/>
      <c r="F51" s="252"/>
      <c r="G51" s="252"/>
      <c r="H51" s="252"/>
      <c r="I51" s="252"/>
      <c r="J51" s="252"/>
      <c r="K51" s="251"/>
    </row>
    <row r="52" spans="2:11" ht="15" customHeight="1">
      <c r="B52" s="250"/>
      <c r="C52" s="374" t="s">
        <v>417</v>
      </c>
      <c r="D52" s="374"/>
      <c r="E52" s="374"/>
      <c r="F52" s="374"/>
      <c r="G52" s="374"/>
      <c r="H52" s="374"/>
      <c r="I52" s="374"/>
      <c r="J52" s="374"/>
      <c r="K52" s="251"/>
    </row>
    <row r="53" spans="2:11" ht="15" customHeight="1">
      <c r="B53" s="250"/>
      <c r="C53" s="374" t="s">
        <v>418</v>
      </c>
      <c r="D53" s="374"/>
      <c r="E53" s="374"/>
      <c r="F53" s="374"/>
      <c r="G53" s="374"/>
      <c r="H53" s="374"/>
      <c r="I53" s="374"/>
      <c r="J53" s="374"/>
      <c r="K53" s="251"/>
    </row>
    <row r="54" spans="2:11" ht="12.75" customHeight="1">
      <c r="B54" s="250"/>
      <c r="C54" s="253"/>
      <c r="D54" s="253"/>
      <c r="E54" s="253"/>
      <c r="F54" s="253"/>
      <c r="G54" s="253"/>
      <c r="H54" s="253"/>
      <c r="I54" s="253"/>
      <c r="J54" s="253"/>
      <c r="K54" s="251"/>
    </row>
    <row r="55" spans="2:11" ht="15" customHeight="1">
      <c r="B55" s="250"/>
      <c r="C55" s="374" t="s">
        <v>419</v>
      </c>
      <c r="D55" s="374"/>
      <c r="E55" s="374"/>
      <c r="F55" s="374"/>
      <c r="G55" s="374"/>
      <c r="H55" s="374"/>
      <c r="I55" s="374"/>
      <c r="J55" s="374"/>
      <c r="K55" s="251"/>
    </row>
    <row r="56" spans="2:11" ht="15" customHeight="1">
      <c r="B56" s="250"/>
      <c r="C56" s="255"/>
      <c r="D56" s="374" t="s">
        <v>420</v>
      </c>
      <c r="E56" s="374"/>
      <c r="F56" s="374"/>
      <c r="G56" s="374"/>
      <c r="H56" s="374"/>
      <c r="I56" s="374"/>
      <c r="J56" s="374"/>
      <c r="K56" s="251"/>
    </row>
    <row r="57" spans="2:11" ht="15" customHeight="1">
      <c r="B57" s="250"/>
      <c r="C57" s="255"/>
      <c r="D57" s="374" t="s">
        <v>421</v>
      </c>
      <c r="E57" s="374"/>
      <c r="F57" s="374"/>
      <c r="G57" s="374"/>
      <c r="H57" s="374"/>
      <c r="I57" s="374"/>
      <c r="J57" s="374"/>
      <c r="K57" s="251"/>
    </row>
    <row r="58" spans="2:11" ht="15" customHeight="1">
      <c r="B58" s="250"/>
      <c r="C58" s="255"/>
      <c r="D58" s="374" t="s">
        <v>422</v>
      </c>
      <c r="E58" s="374"/>
      <c r="F58" s="374"/>
      <c r="G58" s="374"/>
      <c r="H58" s="374"/>
      <c r="I58" s="374"/>
      <c r="J58" s="374"/>
      <c r="K58" s="251"/>
    </row>
    <row r="59" spans="2:11" ht="15" customHeight="1">
      <c r="B59" s="250"/>
      <c r="C59" s="255"/>
      <c r="D59" s="374" t="s">
        <v>423</v>
      </c>
      <c r="E59" s="374"/>
      <c r="F59" s="374"/>
      <c r="G59" s="374"/>
      <c r="H59" s="374"/>
      <c r="I59" s="374"/>
      <c r="J59" s="374"/>
      <c r="K59" s="251"/>
    </row>
    <row r="60" spans="2:11" ht="15" customHeight="1">
      <c r="B60" s="250"/>
      <c r="C60" s="255"/>
      <c r="D60" s="373" t="s">
        <v>424</v>
      </c>
      <c r="E60" s="373"/>
      <c r="F60" s="373"/>
      <c r="G60" s="373"/>
      <c r="H60" s="373"/>
      <c r="I60" s="373"/>
      <c r="J60" s="373"/>
      <c r="K60" s="251"/>
    </row>
    <row r="61" spans="2:11" ht="15" customHeight="1">
      <c r="B61" s="250"/>
      <c r="C61" s="255"/>
      <c r="D61" s="374" t="s">
        <v>425</v>
      </c>
      <c r="E61" s="374"/>
      <c r="F61" s="374"/>
      <c r="G61" s="374"/>
      <c r="H61" s="374"/>
      <c r="I61" s="374"/>
      <c r="J61" s="374"/>
      <c r="K61" s="251"/>
    </row>
    <row r="62" spans="2:11" ht="12.75" customHeight="1">
      <c r="B62" s="250"/>
      <c r="C62" s="255"/>
      <c r="D62" s="255"/>
      <c r="E62" s="258"/>
      <c r="F62" s="255"/>
      <c r="G62" s="255"/>
      <c r="H62" s="255"/>
      <c r="I62" s="255"/>
      <c r="J62" s="255"/>
      <c r="K62" s="251"/>
    </row>
    <row r="63" spans="2:11" ht="15" customHeight="1">
      <c r="B63" s="250"/>
      <c r="C63" s="255"/>
      <c r="D63" s="374" t="s">
        <v>426</v>
      </c>
      <c r="E63" s="374"/>
      <c r="F63" s="374"/>
      <c r="G63" s="374"/>
      <c r="H63" s="374"/>
      <c r="I63" s="374"/>
      <c r="J63" s="374"/>
      <c r="K63" s="251"/>
    </row>
    <row r="64" spans="2:11" ht="15" customHeight="1">
      <c r="B64" s="250"/>
      <c r="C64" s="255"/>
      <c r="D64" s="373" t="s">
        <v>427</v>
      </c>
      <c r="E64" s="373"/>
      <c r="F64" s="373"/>
      <c r="G64" s="373"/>
      <c r="H64" s="373"/>
      <c r="I64" s="373"/>
      <c r="J64" s="373"/>
      <c r="K64" s="251"/>
    </row>
    <row r="65" spans="2:11" ht="15" customHeight="1">
      <c r="B65" s="250"/>
      <c r="C65" s="255"/>
      <c r="D65" s="374" t="s">
        <v>428</v>
      </c>
      <c r="E65" s="374"/>
      <c r="F65" s="374"/>
      <c r="G65" s="374"/>
      <c r="H65" s="374"/>
      <c r="I65" s="374"/>
      <c r="J65" s="374"/>
      <c r="K65" s="251"/>
    </row>
    <row r="66" spans="2:11" ht="15" customHeight="1">
      <c r="B66" s="250"/>
      <c r="C66" s="255"/>
      <c r="D66" s="374" t="s">
        <v>429</v>
      </c>
      <c r="E66" s="374"/>
      <c r="F66" s="374"/>
      <c r="G66" s="374"/>
      <c r="H66" s="374"/>
      <c r="I66" s="374"/>
      <c r="J66" s="374"/>
      <c r="K66" s="251"/>
    </row>
    <row r="67" spans="2:11" ht="15" customHeight="1">
      <c r="B67" s="250"/>
      <c r="C67" s="255"/>
      <c r="D67" s="374" t="s">
        <v>430</v>
      </c>
      <c r="E67" s="374"/>
      <c r="F67" s="374"/>
      <c r="G67" s="374"/>
      <c r="H67" s="374"/>
      <c r="I67" s="374"/>
      <c r="J67" s="374"/>
      <c r="K67" s="251"/>
    </row>
    <row r="68" spans="2:11" ht="15" customHeight="1">
      <c r="B68" s="250"/>
      <c r="C68" s="255"/>
      <c r="D68" s="374" t="s">
        <v>431</v>
      </c>
      <c r="E68" s="374"/>
      <c r="F68" s="374"/>
      <c r="G68" s="374"/>
      <c r="H68" s="374"/>
      <c r="I68" s="374"/>
      <c r="J68" s="374"/>
      <c r="K68" s="251"/>
    </row>
    <row r="69" spans="2:11" ht="12.75" customHeight="1">
      <c r="B69" s="259"/>
      <c r="C69" s="260"/>
      <c r="D69" s="260"/>
      <c r="E69" s="260"/>
      <c r="F69" s="260"/>
      <c r="G69" s="260"/>
      <c r="H69" s="260"/>
      <c r="I69" s="260"/>
      <c r="J69" s="260"/>
      <c r="K69" s="261"/>
    </row>
    <row r="70" spans="2:11" ht="18.75" customHeight="1">
      <c r="B70" s="262"/>
      <c r="C70" s="262"/>
      <c r="D70" s="262"/>
      <c r="E70" s="262"/>
      <c r="F70" s="262"/>
      <c r="G70" s="262"/>
      <c r="H70" s="262"/>
      <c r="I70" s="262"/>
      <c r="J70" s="262"/>
      <c r="K70" s="263"/>
    </row>
    <row r="71" spans="2:11" ht="18.75" customHeight="1">
      <c r="B71" s="263"/>
      <c r="C71" s="263"/>
      <c r="D71" s="263"/>
      <c r="E71" s="263"/>
      <c r="F71" s="263"/>
      <c r="G71" s="263"/>
      <c r="H71" s="263"/>
      <c r="I71" s="263"/>
      <c r="J71" s="263"/>
      <c r="K71" s="263"/>
    </row>
    <row r="72" spans="2:11" ht="7.5" customHeight="1">
      <c r="B72" s="264"/>
      <c r="C72" s="265"/>
      <c r="D72" s="265"/>
      <c r="E72" s="265"/>
      <c r="F72" s="265"/>
      <c r="G72" s="265"/>
      <c r="H72" s="265"/>
      <c r="I72" s="265"/>
      <c r="J72" s="265"/>
      <c r="K72" s="266"/>
    </row>
    <row r="73" spans="2:11" ht="45" customHeight="1">
      <c r="B73" s="267"/>
      <c r="C73" s="372" t="s">
        <v>86</v>
      </c>
      <c r="D73" s="372"/>
      <c r="E73" s="372"/>
      <c r="F73" s="372"/>
      <c r="G73" s="372"/>
      <c r="H73" s="372"/>
      <c r="I73" s="372"/>
      <c r="J73" s="372"/>
      <c r="K73" s="268"/>
    </row>
    <row r="74" spans="2:11" ht="17.25" customHeight="1">
      <c r="B74" s="267"/>
      <c r="C74" s="269" t="s">
        <v>432</v>
      </c>
      <c r="D74" s="269"/>
      <c r="E74" s="269"/>
      <c r="F74" s="269" t="s">
        <v>433</v>
      </c>
      <c r="G74" s="270"/>
      <c r="H74" s="269" t="s">
        <v>107</v>
      </c>
      <c r="I74" s="269" t="s">
        <v>57</v>
      </c>
      <c r="J74" s="269" t="s">
        <v>434</v>
      </c>
      <c r="K74" s="268"/>
    </row>
    <row r="75" spans="2:11" ht="17.25" customHeight="1">
      <c r="B75" s="267"/>
      <c r="C75" s="271" t="s">
        <v>435</v>
      </c>
      <c r="D75" s="271"/>
      <c r="E75" s="271"/>
      <c r="F75" s="272" t="s">
        <v>436</v>
      </c>
      <c r="G75" s="273"/>
      <c r="H75" s="271"/>
      <c r="I75" s="271"/>
      <c r="J75" s="271" t="s">
        <v>437</v>
      </c>
      <c r="K75" s="268"/>
    </row>
    <row r="76" spans="2:11" ht="5.25" customHeight="1">
      <c r="B76" s="267"/>
      <c r="C76" s="274"/>
      <c r="D76" s="274"/>
      <c r="E76" s="274"/>
      <c r="F76" s="274"/>
      <c r="G76" s="275"/>
      <c r="H76" s="274"/>
      <c r="I76" s="274"/>
      <c r="J76" s="274"/>
      <c r="K76" s="268"/>
    </row>
    <row r="77" spans="2:11" ht="15" customHeight="1">
      <c r="B77" s="267"/>
      <c r="C77" s="257" t="s">
        <v>53</v>
      </c>
      <c r="D77" s="274"/>
      <c r="E77" s="274"/>
      <c r="F77" s="276" t="s">
        <v>438</v>
      </c>
      <c r="G77" s="275"/>
      <c r="H77" s="257" t="s">
        <v>439</v>
      </c>
      <c r="I77" s="257" t="s">
        <v>440</v>
      </c>
      <c r="J77" s="257">
        <v>20</v>
      </c>
      <c r="K77" s="268"/>
    </row>
    <row r="78" spans="2:11" ht="15" customHeight="1">
      <c r="B78" s="267"/>
      <c r="C78" s="257" t="s">
        <v>441</v>
      </c>
      <c r="D78" s="257"/>
      <c r="E78" s="257"/>
      <c r="F78" s="276" t="s">
        <v>438</v>
      </c>
      <c r="G78" s="275"/>
      <c r="H78" s="257" t="s">
        <v>442</v>
      </c>
      <c r="I78" s="257" t="s">
        <v>440</v>
      </c>
      <c r="J78" s="257">
        <v>120</v>
      </c>
      <c r="K78" s="268"/>
    </row>
    <row r="79" spans="2:11" ht="15" customHeight="1">
      <c r="B79" s="277"/>
      <c r="C79" s="257" t="s">
        <v>443</v>
      </c>
      <c r="D79" s="257"/>
      <c r="E79" s="257"/>
      <c r="F79" s="276" t="s">
        <v>444</v>
      </c>
      <c r="G79" s="275"/>
      <c r="H79" s="257" t="s">
        <v>445</v>
      </c>
      <c r="I79" s="257" t="s">
        <v>440</v>
      </c>
      <c r="J79" s="257">
        <v>50</v>
      </c>
      <c r="K79" s="268"/>
    </row>
    <row r="80" spans="2:11" ht="15" customHeight="1">
      <c r="B80" s="277"/>
      <c r="C80" s="257" t="s">
        <v>446</v>
      </c>
      <c r="D80" s="257"/>
      <c r="E80" s="257"/>
      <c r="F80" s="276" t="s">
        <v>438</v>
      </c>
      <c r="G80" s="275"/>
      <c r="H80" s="257" t="s">
        <v>447</v>
      </c>
      <c r="I80" s="257" t="s">
        <v>448</v>
      </c>
      <c r="J80" s="257"/>
      <c r="K80" s="268"/>
    </row>
    <row r="81" spans="2:11" ht="15" customHeight="1">
      <c r="B81" s="277"/>
      <c r="C81" s="278" t="s">
        <v>449</v>
      </c>
      <c r="D81" s="278"/>
      <c r="E81" s="278"/>
      <c r="F81" s="279" t="s">
        <v>444</v>
      </c>
      <c r="G81" s="278"/>
      <c r="H81" s="278" t="s">
        <v>450</v>
      </c>
      <c r="I81" s="278" t="s">
        <v>440</v>
      </c>
      <c r="J81" s="278">
        <v>15</v>
      </c>
      <c r="K81" s="268"/>
    </row>
    <row r="82" spans="2:11" ht="15" customHeight="1">
      <c r="B82" s="277"/>
      <c r="C82" s="278" t="s">
        <v>451</v>
      </c>
      <c r="D82" s="278"/>
      <c r="E82" s="278"/>
      <c r="F82" s="279" t="s">
        <v>444</v>
      </c>
      <c r="G82" s="278"/>
      <c r="H82" s="278" t="s">
        <v>452</v>
      </c>
      <c r="I82" s="278" t="s">
        <v>440</v>
      </c>
      <c r="J82" s="278">
        <v>15</v>
      </c>
      <c r="K82" s="268"/>
    </row>
    <row r="83" spans="2:11" ht="15" customHeight="1">
      <c r="B83" s="277"/>
      <c r="C83" s="278" t="s">
        <v>453</v>
      </c>
      <c r="D83" s="278"/>
      <c r="E83" s="278"/>
      <c r="F83" s="279" t="s">
        <v>444</v>
      </c>
      <c r="G83" s="278"/>
      <c r="H83" s="278" t="s">
        <v>454</v>
      </c>
      <c r="I83" s="278" t="s">
        <v>440</v>
      </c>
      <c r="J83" s="278">
        <v>20</v>
      </c>
      <c r="K83" s="268"/>
    </row>
    <row r="84" spans="2:11" ht="15" customHeight="1">
      <c r="B84" s="277"/>
      <c r="C84" s="278" t="s">
        <v>455</v>
      </c>
      <c r="D84" s="278"/>
      <c r="E84" s="278"/>
      <c r="F84" s="279" t="s">
        <v>444</v>
      </c>
      <c r="G84" s="278"/>
      <c r="H84" s="278" t="s">
        <v>456</v>
      </c>
      <c r="I84" s="278" t="s">
        <v>440</v>
      </c>
      <c r="J84" s="278">
        <v>20</v>
      </c>
      <c r="K84" s="268"/>
    </row>
    <row r="85" spans="2:11" ht="15" customHeight="1">
      <c r="B85" s="277"/>
      <c r="C85" s="257" t="s">
        <v>457</v>
      </c>
      <c r="D85" s="257"/>
      <c r="E85" s="257"/>
      <c r="F85" s="276" t="s">
        <v>444</v>
      </c>
      <c r="G85" s="275"/>
      <c r="H85" s="257" t="s">
        <v>458</v>
      </c>
      <c r="I85" s="257" t="s">
        <v>440</v>
      </c>
      <c r="J85" s="257">
        <v>50</v>
      </c>
      <c r="K85" s="268"/>
    </row>
    <row r="86" spans="2:11" ht="15" customHeight="1">
      <c r="B86" s="277"/>
      <c r="C86" s="257" t="s">
        <v>459</v>
      </c>
      <c r="D86" s="257"/>
      <c r="E86" s="257"/>
      <c r="F86" s="276" t="s">
        <v>444</v>
      </c>
      <c r="G86" s="275"/>
      <c r="H86" s="257" t="s">
        <v>460</v>
      </c>
      <c r="I86" s="257" t="s">
        <v>440</v>
      </c>
      <c r="J86" s="257">
        <v>20</v>
      </c>
      <c r="K86" s="268"/>
    </row>
    <row r="87" spans="2:11" ht="15" customHeight="1">
      <c r="B87" s="277"/>
      <c r="C87" s="257" t="s">
        <v>461</v>
      </c>
      <c r="D87" s="257"/>
      <c r="E87" s="257"/>
      <c r="F87" s="276" t="s">
        <v>444</v>
      </c>
      <c r="G87" s="275"/>
      <c r="H87" s="257" t="s">
        <v>462</v>
      </c>
      <c r="I87" s="257" t="s">
        <v>440</v>
      </c>
      <c r="J87" s="257">
        <v>20</v>
      </c>
      <c r="K87" s="268"/>
    </row>
    <row r="88" spans="2:11" ht="15" customHeight="1">
      <c r="B88" s="277"/>
      <c r="C88" s="257" t="s">
        <v>463</v>
      </c>
      <c r="D88" s="257"/>
      <c r="E88" s="257"/>
      <c r="F88" s="276" t="s">
        <v>444</v>
      </c>
      <c r="G88" s="275"/>
      <c r="H88" s="257" t="s">
        <v>464</v>
      </c>
      <c r="I88" s="257" t="s">
        <v>440</v>
      </c>
      <c r="J88" s="257">
        <v>50</v>
      </c>
      <c r="K88" s="268"/>
    </row>
    <row r="89" spans="2:11" ht="15" customHeight="1">
      <c r="B89" s="277"/>
      <c r="C89" s="257" t="s">
        <v>465</v>
      </c>
      <c r="D89" s="257"/>
      <c r="E89" s="257"/>
      <c r="F89" s="276" t="s">
        <v>444</v>
      </c>
      <c r="G89" s="275"/>
      <c r="H89" s="257" t="s">
        <v>465</v>
      </c>
      <c r="I89" s="257" t="s">
        <v>440</v>
      </c>
      <c r="J89" s="257">
        <v>50</v>
      </c>
      <c r="K89" s="268"/>
    </row>
    <row r="90" spans="2:11" ht="15" customHeight="1">
      <c r="B90" s="277"/>
      <c r="C90" s="257" t="s">
        <v>112</v>
      </c>
      <c r="D90" s="257"/>
      <c r="E90" s="257"/>
      <c r="F90" s="276" t="s">
        <v>444</v>
      </c>
      <c r="G90" s="275"/>
      <c r="H90" s="257" t="s">
        <v>466</v>
      </c>
      <c r="I90" s="257" t="s">
        <v>440</v>
      </c>
      <c r="J90" s="257">
        <v>255</v>
      </c>
      <c r="K90" s="268"/>
    </row>
    <row r="91" spans="2:11" ht="15" customHeight="1">
      <c r="B91" s="277"/>
      <c r="C91" s="257" t="s">
        <v>467</v>
      </c>
      <c r="D91" s="257"/>
      <c r="E91" s="257"/>
      <c r="F91" s="276" t="s">
        <v>438</v>
      </c>
      <c r="G91" s="275"/>
      <c r="H91" s="257" t="s">
        <v>468</v>
      </c>
      <c r="I91" s="257" t="s">
        <v>469</v>
      </c>
      <c r="J91" s="257"/>
      <c r="K91" s="268"/>
    </row>
    <row r="92" spans="2:11" ht="15" customHeight="1">
      <c r="B92" s="277"/>
      <c r="C92" s="257" t="s">
        <v>470</v>
      </c>
      <c r="D92" s="257"/>
      <c r="E92" s="257"/>
      <c r="F92" s="276" t="s">
        <v>438</v>
      </c>
      <c r="G92" s="275"/>
      <c r="H92" s="257" t="s">
        <v>471</v>
      </c>
      <c r="I92" s="257" t="s">
        <v>472</v>
      </c>
      <c r="J92" s="257"/>
      <c r="K92" s="268"/>
    </row>
    <row r="93" spans="2:11" ht="15" customHeight="1">
      <c r="B93" s="277"/>
      <c r="C93" s="257" t="s">
        <v>473</v>
      </c>
      <c r="D93" s="257"/>
      <c r="E93" s="257"/>
      <c r="F93" s="276" t="s">
        <v>438</v>
      </c>
      <c r="G93" s="275"/>
      <c r="H93" s="257" t="s">
        <v>473</v>
      </c>
      <c r="I93" s="257" t="s">
        <v>472</v>
      </c>
      <c r="J93" s="257"/>
      <c r="K93" s="268"/>
    </row>
    <row r="94" spans="2:11" ht="15" customHeight="1">
      <c r="B94" s="277"/>
      <c r="C94" s="257" t="s">
        <v>38</v>
      </c>
      <c r="D94" s="257"/>
      <c r="E94" s="257"/>
      <c r="F94" s="276" t="s">
        <v>438</v>
      </c>
      <c r="G94" s="275"/>
      <c r="H94" s="257" t="s">
        <v>474</v>
      </c>
      <c r="I94" s="257" t="s">
        <v>472</v>
      </c>
      <c r="J94" s="257"/>
      <c r="K94" s="268"/>
    </row>
    <row r="95" spans="2:11" ht="15" customHeight="1">
      <c r="B95" s="277"/>
      <c r="C95" s="257" t="s">
        <v>48</v>
      </c>
      <c r="D95" s="257"/>
      <c r="E95" s="257"/>
      <c r="F95" s="276" t="s">
        <v>438</v>
      </c>
      <c r="G95" s="275"/>
      <c r="H95" s="257" t="s">
        <v>475</v>
      </c>
      <c r="I95" s="257" t="s">
        <v>472</v>
      </c>
      <c r="J95" s="257"/>
      <c r="K95" s="268"/>
    </row>
    <row r="96" spans="2:11" ht="15" customHeight="1">
      <c r="B96" s="280"/>
      <c r="C96" s="281"/>
      <c r="D96" s="281"/>
      <c r="E96" s="281"/>
      <c r="F96" s="281"/>
      <c r="G96" s="281"/>
      <c r="H96" s="281"/>
      <c r="I96" s="281"/>
      <c r="J96" s="281"/>
      <c r="K96" s="282"/>
    </row>
    <row r="97" spans="2:11" ht="18.75" customHeight="1">
      <c r="B97" s="283"/>
      <c r="C97" s="284"/>
      <c r="D97" s="284"/>
      <c r="E97" s="284"/>
      <c r="F97" s="284"/>
      <c r="G97" s="284"/>
      <c r="H97" s="284"/>
      <c r="I97" s="284"/>
      <c r="J97" s="284"/>
      <c r="K97" s="283"/>
    </row>
    <row r="98" spans="2:11" ht="18.75" customHeight="1">
      <c r="B98" s="263"/>
      <c r="C98" s="263"/>
      <c r="D98" s="263"/>
      <c r="E98" s="263"/>
      <c r="F98" s="263"/>
      <c r="G98" s="263"/>
      <c r="H98" s="263"/>
      <c r="I98" s="263"/>
      <c r="J98" s="263"/>
      <c r="K98" s="263"/>
    </row>
    <row r="99" spans="2:11" ht="7.5" customHeight="1">
      <c r="B99" s="264"/>
      <c r="C99" s="265"/>
      <c r="D99" s="265"/>
      <c r="E99" s="265"/>
      <c r="F99" s="265"/>
      <c r="G99" s="265"/>
      <c r="H99" s="265"/>
      <c r="I99" s="265"/>
      <c r="J99" s="265"/>
      <c r="K99" s="266"/>
    </row>
    <row r="100" spans="2:11" ht="45" customHeight="1">
      <c r="B100" s="267"/>
      <c r="C100" s="372" t="s">
        <v>476</v>
      </c>
      <c r="D100" s="372"/>
      <c r="E100" s="372"/>
      <c r="F100" s="372"/>
      <c r="G100" s="372"/>
      <c r="H100" s="372"/>
      <c r="I100" s="372"/>
      <c r="J100" s="372"/>
      <c r="K100" s="268"/>
    </row>
    <row r="101" spans="2:11" ht="17.25" customHeight="1">
      <c r="B101" s="267"/>
      <c r="C101" s="269" t="s">
        <v>432</v>
      </c>
      <c r="D101" s="269"/>
      <c r="E101" s="269"/>
      <c r="F101" s="269" t="s">
        <v>433</v>
      </c>
      <c r="G101" s="270"/>
      <c r="H101" s="269" t="s">
        <v>107</v>
      </c>
      <c r="I101" s="269" t="s">
        <v>57</v>
      </c>
      <c r="J101" s="269" t="s">
        <v>434</v>
      </c>
      <c r="K101" s="268"/>
    </row>
    <row r="102" spans="2:11" ht="17.25" customHeight="1">
      <c r="B102" s="267"/>
      <c r="C102" s="271" t="s">
        <v>435</v>
      </c>
      <c r="D102" s="271"/>
      <c r="E102" s="271"/>
      <c r="F102" s="272" t="s">
        <v>436</v>
      </c>
      <c r="G102" s="273"/>
      <c r="H102" s="271"/>
      <c r="I102" s="271"/>
      <c r="J102" s="271" t="s">
        <v>437</v>
      </c>
      <c r="K102" s="268"/>
    </row>
    <row r="103" spans="2:11" ht="5.25" customHeight="1">
      <c r="B103" s="267"/>
      <c r="C103" s="269"/>
      <c r="D103" s="269"/>
      <c r="E103" s="269"/>
      <c r="F103" s="269"/>
      <c r="G103" s="285"/>
      <c r="H103" s="269"/>
      <c r="I103" s="269"/>
      <c r="J103" s="269"/>
      <c r="K103" s="268"/>
    </row>
    <row r="104" spans="2:11" ht="15" customHeight="1">
      <c r="B104" s="267"/>
      <c r="C104" s="257" t="s">
        <v>53</v>
      </c>
      <c r="D104" s="274"/>
      <c r="E104" s="274"/>
      <c r="F104" s="276" t="s">
        <v>438</v>
      </c>
      <c r="G104" s="285"/>
      <c r="H104" s="257" t="s">
        <v>477</v>
      </c>
      <c r="I104" s="257" t="s">
        <v>440</v>
      </c>
      <c r="J104" s="257">
        <v>20</v>
      </c>
      <c r="K104" s="268"/>
    </row>
    <row r="105" spans="2:11" ht="15" customHeight="1">
      <c r="B105" s="267"/>
      <c r="C105" s="257" t="s">
        <v>441</v>
      </c>
      <c r="D105" s="257"/>
      <c r="E105" s="257"/>
      <c r="F105" s="276" t="s">
        <v>438</v>
      </c>
      <c r="G105" s="257"/>
      <c r="H105" s="257" t="s">
        <v>477</v>
      </c>
      <c r="I105" s="257" t="s">
        <v>440</v>
      </c>
      <c r="J105" s="257">
        <v>120</v>
      </c>
      <c r="K105" s="268"/>
    </row>
    <row r="106" spans="2:11" ht="15" customHeight="1">
      <c r="B106" s="277"/>
      <c r="C106" s="257" t="s">
        <v>443</v>
      </c>
      <c r="D106" s="257"/>
      <c r="E106" s="257"/>
      <c r="F106" s="276" t="s">
        <v>444</v>
      </c>
      <c r="G106" s="257"/>
      <c r="H106" s="257" t="s">
        <v>477</v>
      </c>
      <c r="I106" s="257" t="s">
        <v>440</v>
      </c>
      <c r="J106" s="257">
        <v>50</v>
      </c>
      <c r="K106" s="268"/>
    </row>
    <row r="107" spans="2:11" ht="15" customHeight="1">
      <c r="B107" s="277"/>
      <c r="C107" s="257" t="s">
        <v>446</v>
      </c>
      <c r="D107" s="257"/>
      <c r="E107" s="257"/>
      <c r="F107" s="276" t="s">
        <v>438</v>
      </c>
      <c r="G107" s="257"/>
      <c r="H107" s="257" t="s">
        <v>477</v>
      </c>
      <c r="I107" s="257" t="s">
        <v>448</v>
      </c>
      <c r="J107" s="257"/>
      <c r="K107" s="268"/>
    </row>
    <row r="108" spans="2:11" ht="15" customHeight="1">
      <c r="B108" s="277"/>
      <c r="C108" s="257" t="s">
        <v>457</v>
      </c>
      <c r="D108" s="257"/>
      <c r="E108" s="257"/>
      <c r="F108" s="276" t="s">
        <v>444</v>
      </c>
      <c r="G108" s="257"/>
      <c r="H108" s="257" t="s">
        <v>477</v>
      </c>
      <c r="I108" s="257" t="s">
        <v>440</v>
      </c>
      <c r="J108" s="257">
        <v>50</v>
      </c>
      <c r="K108" s="268"/>
    </row>
    <row r="109" spans="2:11" ht="15" customHeight="1">
      <c r="B109" s="277"/>
      <c r="C109" s="257" t="s">
        <v>465</v>
      </c>
      <c r="D109" s="257"/>
      <c r="E109" s="257"/>
      <c r="F109" s="276" t="s">
        <v>444</v>
      </c>
      <c r="G109" s="257"/>
      <c r="H109" s="257" t="s">
        <v>477</v>
      </c>
      <c r="I109" s="257" t="s">
        <v>440</v>
      </c>
      <c r="J109" s="257">
        <v>50</v>
      </c>
      <c r="K109" s="268"/>
    </row>
    <row r="110" spans="2:11" ht="15" customHeight="1">
      <c r="B110" s="277"/>
      <c r="C110" s="257" t="s">
        <v>463</v>
      </c>
      <c r="D110" s="257"/>
      <c r="E110" s="257"/>
      <c r="F110" s="276" t="s">
        <v>444</v>
      </c>
      <c r="G110" s="257"/>
      <c r="H110" s="257" t="s">
        <v>477</v>
      </c>
      <c r="I110" s="257" t="s">
        <v>440</v>
      </c>
      <c r="J110" s="257">
        <v>50</v>
      </c>
      <c r="K110" s="268"/>
    </row>
    <row r="111" spans="2:11" ht="15" customHeight="1">
      <c r="B111" s="277"/>
      <c r="C111" s="257" t="s">
        <v>53</v>
      </c>
      <c r="D111" s="257"/>
      <c r="E111" s="257"/>
      <c r="F111" s="276" t="s">
        <v>438</v>
      </c>
      <c r="G111" s="257"/>
      <c r="H111" s="257" t="s">
        <v>478</v>
      </c>
      <c r="I111" s="257" t="s">
        <v>440</v>
      </c>
      <c r="J111" s="257">
        <v>20</v>
      </c>
      <c r="K111" s="268"/>
    </row>
    <row r="112" spans="2:11" ht="15" customHeight="1">
      <c r="B112" s="277"/>
      <c r="C112" s="257" t="s">
        <v>479</v>
      </c>
      <c r="D112" s="257"/>
      <c r="E112" s="257"/>
      <c r="F112" s="276" t="s">
        <v>438</v>
      </c>
      <c r="G112" s="257"/>
      <c r="H112" s="257" t="s">
        <v>480</v>
      </c>
      <c r="I112" s="257" t="s">
        <v>440</v>
      </c>
      <c r="J112" s="257">
        <v>120</v>
      </c>
      <c r="K112" s="268"/>
    </row>
    <row r="113" spans="2:11" ht="15" customHeight="1">
      <c r="B113" s="277"/>
      <c r="C113" s="257" t="s">
        <v>38</v>
      </c>
      <c r="D113" s="257"/>
      <c r="E113" s="257"/>
      <c r="F113" s="276" t="s">
        <v>438</v>
      </c>
      <c r="G113" s="257"/>
      <c r="H113" s="257" t="s">
        <v>481</v>
      </c>
      <c r="I113" s="257" t="s">
        <v>472</v>
      </c>
      <c r="J113" s="257"/>
      <c r="K113" s="268"/>
    </row>
    <row r="114" spans="2:11" ht="15" customHeight="1">
      <c r="B114" s="277"/>
      <c r="C114" s="257" t="s">
        <v>48</v>
      </c>
      <c r="D114" s="257"/>
      <c r="E114" s="257"/>
      <c r="F114" s="276" t="s">
        <v>438</v>
      </c>
      <c r="G114" s="257"/>
      <c r="H114" s="257" t="s">
        <v>482</v>
      </c>
      <c r="I114" s="257" t="s">
        <v>472</v>
      </c>
      <c r="J114" s="257"/>
      <c r="K114" s="268"/>
    </row>
    <row r="115" spans="2:11" ht="15" customHeight="1">
      <c r="B115" s="277"/>
      <c r="C115" s="257" t="s">
        <v>57</v>
      </c>
      <c r="D115" s="257"/>
      <c r="E115" s="257"/>
      <c r="F115" s="276" t="s">
        <v>438</v>
      </c>
      <c r="G115" s="257"/>
      <c r="H115" s="257" t="s">
        <v>483</v>
      </c>
      <c r="I115" s="257" t="s">
        <v>484</v>
      </c>
      <c r="J115" s="257"/>
      <c r="K115" s="268"/>
    </row>
    <row r="116" spans="2:11" ht="15" customHeight="1">
      <c r="B116" s="280"/>
      <c r="C116" s="286"/>
      <c r="D116" s="286"/>
      <c r="E116" s="286"/>
      <c r="F116" s="286"/>
      <c r="G116" s="286"/>
      <c r="H116" s="286"/>
      <c r="I116" s="286"/>
      <c r="J116" s="286"/>
      <c r="K116" s="282"/>
    </row>
    <row r="117" spans="2:11" ht="18.75" customHeight="1">
      <c r="B117" s="287"/>
      <c r="C117" s="253"/>
      <c r="D117" s="253"/>
      <c r="E117" s="253"/>
      <c r="F117" s="288"/>
      <c r="G117" s="253"/>
      <c r="H117" s="253"/>
      <c r="I117" s="253"/>
      <c r="J117" s="253"/>
      <c r="K117" s="287"/>
    </row>
    <row r="118" spans="2:11" ht="18.75" customHeight="1">
      <c r="B118" s="263"/>
      <c r="C118" s="263"/>
      <c r="D118" s="263"/>
      <c r="E118" s="263"/>
      <c r="F118" s="263"/>
      <c r="G118" s="263"/>
      <c r="H118" s="263"/>
      <c r="I118" s="263"/>
      <c r="J118" s="263"/>
      <c r="K118" s="263"/>
    </row>
    <row r="119" spans="2:11" ht="7.5" customHeight="1">
      <c r="B119" s="289"/>
      <c r="C119" s="290"/>
      <c r="D119" s="290"/>
      <c r="E119" s="290"/>
      <c r="F119" s="290"/>
      <c r="G119" s="290"/>
      <c r="H119" s="290"/>
      <c r="I119" s="290"/>
      <c r="J119" s="290"/>
      <c r="K119" s="291"/>
    </row>
    <row r="120" spans="2:11" ht="45" customHeight="1">
      <c r="B120" s="292"/>
      <c r="C120" s="371" t="s">
        <v>485</v>
      </c>
      <c r="D120" s="371"/>
      <c r="E120" s="371"/>
      <c r="F120" s="371"/>
      <c r="G120" s="371"/>
      <c r="H120" s="371"/>
      <c r="I120" s="371"/>
      <c r="J120" s="371"/>
      <c r="K120" s="293"/>
    </row>
    <row r="121" spans="2:11" ht="17.25" customHeight="1">
      <c r="B121" s="294"/>
      <c r="C121" s="269" t="s">
        <v>432</v>
      </c>
      <c r="D121" s="269"/>
      <c r="E121" s="269"/>
      <c r="F121" s="269" t="s">
        <v>433</v>
      </c>
      <c r="G121" s="270"/>
      <c r="H121" s="269" t="s">
        <v>107</v>
      </c>
      <c r="I121" s="269" t="s">
        <v>57</v>
      </c>
      <c r="J121" s="269" t="s">
        <v>434</v>
      </c>
      <c r="K121" s="295"/>
    </row>
    <row r="122" spans="2:11" ht="17.25" customHeight="1">
      <c r="B122" s="294"/>
      <c r="C122" s="271" t="s">
        <v>435</v>
      </c>
      <c r="D122" s="271"/>
      <c r="E122" s="271"/>
      <c r="F122" s="272" t="s">
        <v>436</v>
      </c>
      <c r="G122" s="273"/>
      <c r="H122" s="271"/>
      <c r="I122" s="271"/>
      <c r="J122" s="271" t="s">
        <v>437</v>
      </c>
      <c r="K122" s="295"/>
    </row>
    <row r="123" spans="2:11" ht="5.25" customHeight="1">
      <c r="B123" s="296"/>
      <c r="C123" s="274"/>
      <c r="D123" s="274"/>
      <c r="E123" s="274"/>
      <c r="F123" s="274"/>
      <c r="G123" s="257"/>
      <c r="H123" s="274"/>
      <c r="I123" s="274"/>
      <c r="J123" s="274"/>
      <c r="K123" s="297"/>
    </row>
    <row r="124" spans="2:11" ht="15" customHeight="1">
      <c r="B124" s="296"/>
      <c r="C124" s="257" t="s">
        <v>441</v>
      </c>
      <c r="D124" s="274"/>
      <c r="E124" s="274"/>
      <c r="F124" s="276" t="s">
        <v>438</v>
      </c>
      <c r="G124" s="257"/>
      <c r="H124" s="257" t="s">
        <v>477</v>
      </c>
      <c r="I124" s="257" t="s">
        <v>440</v>
      </c>
      <c r="J124" s="257">
        <v>120</v>
      </c>
      <c r="K124" s="298"/>
    </row>
    <row r="125" spans="2:11" ht="15" customHeight="1">
      <c r="B125" s="296"/>
      <c r="C125" s="257" t="s">
        <v>486</v>
      </c>
      <c r="D125" s="257"/>
      <c r="E125" s="257"/>
      <c r="F125" s="276" t="s">
        <v>438</v>
      </c>
      <c r="G125" s="257"/>
      <c r="H125" s="257" t="s">
        <v>487</v>
      </c>
      <c r="I125" s="257" t="s">
        <v>440</v>
      </c>
      <c r="J125" s="257" t="s">
        <v>488</v>
      </c>
      <c r="K125" s="298"/>
    </row>
    <row r="126" spans="2:11" ht="15" customHeight="1">
      <c r="B126" s="296"/>
      <c r="C126" s="257" t="s">
        <v>387</v>
      </c>
      <c r="D126" s="257"/>
      <c r="E126" s="257"/>
      <c r="F126" s="276" t="s">
        <v>438</v>
      </c>
      <c r="G126" s="257"/>
      <c r="H126" s="257" t="s">
        <v>489</v>
      </c>
      <c r="I126" s="257" t="s">
        <v>440</v>
      </c>
      <c r="J126" s="257" t="s">
        <v>488</v>
      </c>
      <c r="K126" s="298"/>
    </row>
    <row r="127" spans="2:11" ht="15" customHeight="1">
      <c r="B127" s="296"/>
      <c r="C127" s="257" t="s">
        <v>449</v>
      </c>
      <c r="D127" s="257"/>
      <c r="E127" s="257"/>
      <c r="F127" s="276" t="s">
        <v>444</v>
      </c>
      <c r="G127" s="257"/>
      <c r="H127" s="257" t="s">
        <v>450</v>
      </c>
      <c r="I127" s="257" t="s">
        <v>440</v>
      </c>
      <c r="J127" s="257">
        <v>15</v>
      </c>
      <c r="K127" s="298"/>
    </row>
    <row r="128" spans="2:11" ht="15" customHeight="1">
      <c r="B128" s="296"/>
      <c r="C128" s="278" t="s">
        <v>451</v>
      </c>
      <c r="D128" s="278"/>
      <c r="E128" s="278"/>
      <c r="F128" s="279" t="s">
        <v>444</v>
      </c>
      <c r="G128" s="278"/>
      <c r="H128" s="278" t="s">
        <v>452</v>
      </c>
      <c r="I128" s="278" t="s">
        <v>440</v>
      </c>
      <c r="J128" s="278">
        <v>15</v>
      </c>
      <c r="K128" s="298"/>
    </row>
    <row r="129" spans="2:11" ht="15" customHeight="1">
      <c r="B129" s="296"/>
      <c r="C129" s="278" t="s">
        <v>453</v>
      </c>
      <c r="D129" s="278"/>
      <c r="E129" s="278"/>
      <c r="F129" s="279" t="s">
        <v>444</v>
      </c>
      <c r="G129" s="278"/>
      <c r="H129" s="278" t="s">
        <v>454</v>
      </c>
      <c r="I129" s="278" t="s">
        <v>440</v>
      </c>
      <c r="J129" s="278">
        <v>20</v>
      </c>
      <c r="K129" s="298"/>
    </row>
    <row r="130" spans="2:11" ht="15" customHeight="1">
      <c r="B130" s="296"/>
      <c r="C130" s="278" t="s">
        <v>455</v>
      </c>
      <c r="D130" s="278"/>
      <c r="E130" s="278"/>
      <c r="F130" s="279" t="s">
        <v>444</v>
      </c>
      <c r="G130" s="278"/>
      <c r="H130" s="278" t="s">
        <v>456</v>
      </c>
      <c r="I130" s="278" t="s">
        <v>440</v>
      </c>
      <c r="J130" s="278">
        <v>20</v>
      </c>
      <c r="K130" s="298"/>
    </row>
    <row r="131" spans="2:11" ht="15" customHeight="1">
      <c r="B131" s="296"/>
      <c r="C131" s="257" t="s">
        <v>443</v>
      </c>
      <c r="D131" s="257"/>
      <c r="E131" s="257"/>
      <c r="F131" s="276" t="s">
        <v>444</v>
      </c>
      <c r="G131" s="257"/>
      <c r="H131" s="257" t="s">
        <v>477</v>
      </c>
      <c r="I131" s="257" t="s">
        <v>440</v>
      </c>
      <c r="J131" s="257">
        <v>50</v>
      </c>
      <c r="K131" s="298"/>
    </row>
    <row r="132" spans="2:11" ht="15" customHeight="1">
      <c r="B132" s="296"/>
      <c r="C132" s="257" t="s">
        <v>457</v>
      </c>
      <c r="D132" s="257"/>
      <c r="E132" s="257"/>
      <c r="F132" s="276" t="s">
        <v>444</v>
      </c>
      <c r="G132" s="257"/>
      <c r="H132" s="257" t="s">
        <v>477</v>
      </c>
      <c r="I132" s="257" t="s">
        <v>440</v>
      </c>
      <c r="J132" s="257">
        <v>50</v>
      </c>
      <c r="K132" s="298"/>
    </row>
    <row r="133" spans="2:11" ht="15" customHeight="1">
      <c r="B133" s="296"/>
      <c r="C133" s="257" t="s">
        <v>463</v>
      </c>
      <c r="D133" s="257"/>
      <c r="E133" s="257"/>
      <c r="F133" s="276" t="s">
        <v>444</v>
      </c>
      <c r="G133" s="257"/>
      <c r="H133" s="257" t="s">
        <v>477</v>
      </c>
      <c r="I133" s="257" t="s">
        <v>440</v>
      </c>
      <c r="J133" s="257">
        <v>50</v>
      </c>
      <c r="K133" s="298"/>
    </row>
    <row r="134" spans="2:11" ht="15" customHeight="1">
      <c r="B134" s="296"/>
      <c r="C134" s="257" t="s">
        <v>465</v>
      </c>
      <c r="D134" s="257"/>
      <c r="E134" s="257"/>
      <c r="F134" s="276" t="s">
        <v>444</v>
      </c>
      <c r="G134" s="257"/>
      <c r="H134" s="257" t="s">
        <v>477</v>
      </c>
      <c r="I134" s="257" t="s">
        <v>440</v>
      </c>
      <c r="J134" s="257">
        <v>50</v>
      </c>
      <c r="K134" s="298"/>
    </row>
    <row r="135" spans="2:11" ht="15" customHeight="1">
      <c r="B135" s="296"/>
      <c r="C135" s="257" t="s">
        <v>112</v>
      </c>
      <c r="D135" s="257"/>
      <c r="E135" s="257"/>
      <c r="F135" s="276" t="s">
        <v>444</v>
      </c>
      <c r="G135" s="257"/>
      <c r="H135" s="257" t="s">
        <v>490</v>
      </c>
      <c r="I135" s="257" t="s">
        <v>440</v>
      </c>
      <c r="J135" s="257">
        <v>255</v>
      </c>
      <c r="K135" s="298"/>
    </row>
    <row r="136" spans="2:11" ht="15" customHeight="1">
      <c r="B136" s="296"/>
      <c r="C136" s="257" t="s">
        <v>467</v>
      </c>
      <c r="D136" s="257"/>
      <c r="E136" s="257"/>
      <c r="F136" s="276" t="s">
        <v>438</v>
      </c>
      <c r="G136" s="257"/>
      <c r="H136" s="257" t="s">
        <v>491</v>
      </c>
      <c r="I136" s="257" t="s">
        <v>469</v>
      </c>
      <c r="J136" s="257"/>
      <c r="K136" s="298"/>
    </row>
    <row r="137" spans="2:11" ht="15" customHeight="1">
      <c r="B137" s="296"/>
      <c r="C137" s="257" t="s">
        <v>470</v>
      </c>
      <c r="D137" s="257"/>
      <c r="E137" s="257"/>
      <c r="F137" s="276" t="s">
        <v>438</v>
      </c>
      <c r="G137" s="257"/>
      <c r="H137" s="257" t="s">
        <v>492</v>
      </c>
      <c r="I137" s="257" t="s">
        <v>472</v>
      </c>
      <c r="J137" s="257"/>
      <c r="K137" s="298"/>
    </row>
    <row r="138" spans="2:11" ht="15" customHeight="1">
      <c r="B138" s="296"/>
      <c r="C138" s="257" t="s">
        <v>473</v>
      </c>
      <c r="D138" s="257"/>
      <c r="E138" s="257"/>
      <c r="F138" s="276" t="s">
        <v>438</v>
      </c>
      <c r="G138" s="257"/>
      <c r="H138" s="257" t="s">
        <v>473</v>
      </c>
      <c r="I138" s="257" t="s">
        <v>472</v>
      </c>
      <c r="J138" s="257"/>
      <c r="K138" s="298"/>
    </row>
    <row r="139" spans="2:11" ht="15" customHeight="1">
      <c r="B139" s="296"/>
      <c r="C139" s="257" t="s">
        <v>38</v>
      </c>
      <c r="D139" s="257"/>
      <c r="E139" s="257"/>
      <c r="F139" s="276" t="s">
        <v>438</v>
      </c>
      <c r="G139" s="257"/>
      <c r="H139" s="257" t="s">
        <v>493</v>
      </c>
      <c r="I139" s="257" t="s">
        <v>472</v>
      </c>
      <c r="J139" s="257"/>
      <c r="K139" s="298"/>
    </row>
    <row r="140" spans="2:11" ht="15" customHeight="1">
      <c r="B140" s="296"/>
      <c r="C140" s="257" t="s">
        <v>494</v>
      </c>
      <c r="D140" s="257"/>
      <c r="E140" s="257"/>
      <c r="F140" s="276" t="s">
        <v>438</v>
      </c>
      <c r="G140" s="257"/>
      <c r="H140" s="257" t="s">
        <v>495</v>
      </c>
      <c r="I140" s="257" t="s">
        <v>472</v>
      </c>
      <c r="J140" s="257"/>
      <c r="K140" s="298"/>
    </row>
    <row r="141" spans="2:11" ht="15" customHeight="1">
      <c r="B141" s="299"/>
      <c r="C141" s="300"/>
      <c r="D141" s="300"/>
      <c r="E141" s="300"/>
      <c r="F141" s="300"/>
      <c r="G141" s="300"/>
      <c r="H141" s="300"/>
      <c r="I141" s="300"/>
      <c r="J141" s="300"/>
      <c r="K141" s="301"/>
    </row>
    <row r="142" spans="2:11" ht="18.75" customHeight="1">
      <c r="B142" s="253"/>
      <c r="C142" s="253"/>
      <c r="D142" s="253"/>
      <c r="E142" s="253"/>
      <c r="F142" s="288"/>
      <c r="G142" s="253"/>
      <c r="H142" s="253"/>
      <c r="I142" s="253"/>
      <c r="J142" s="253"/>
      <c r="K142" s="253"/>
    </row>
    <row r="143" spans="2:11" ht="18.75" customHeight="1">
      <c r="B143" s="263"/>
      <c r="C143" s="263"/>
      <c r="D143" s="263"/>
      <c r="E143" s="263"/>
      <c r="F143" s="263"/>
      <c r="G143" s="263"/>
      <c r="H143" s="263"/>
      <c r="I143" s="263"/>
      <c r="J143" s="263"/>
      <c r="K143" s="263"/>
    </row>
    <row r="144" spans="2:11" ht="7.5" customHeight="1">
      <c r="B144" s="264"/>
      <c r="C144" s="265"/>
      <c r="D144" s="265"/>
      <c r="E144" s="265"/>
      <c r="F144" s="265"/>
      <c r="G144" s="265"/>
      <c r="H144" s="265"/>
      <c r="I144" s="265"/>
      <c r="J144" s="265"/>
      <c r="K144" s="266"/>
    </row>
    <row r="145" spans="2:11" ht="45" customHeight="1">
      <c r="B145" s="267"/>
      <c r="C145" s="372" t="s">
        <v>496</v>
      </c>
      <c r="D145" s="372"/>
      <c r="E145" s="372"/>
      <c r="F145" s="372"/>
      <c r="G145" s="372"/>
      <c r="H145" s="372"/>
      <c r="I145" s="372"/>
      <c r="J145" s="372"/>
      <c r="K145" s="268"/>
    </row>
    <row r="146" spans="2:11" ht="17.25" customHeight="1">
      <c r="B146" s="267"/>
      <c r="C146" s="269" t="s">
        <v>432</v>
      </c>
      <c r="D146" s="269"/>
      <c r="E146" s="269"/>
      <c r="F146" s="269" t="s">
        <v>433</v>
      </c>
      <c r="G146" s="270"/>
      <c r="H146" s="269" t="s">
        <v>107</v>
      </c>
      <c r="I146" s="269" t="s">
        <v>57</v>
      </c>
      <c r="J146" s="269" t="s">
        <v>434</v>
      </c>
      <c r="K146" s="268"/>
    </row>
    <row r="147" spans="2:11" ht="17.25" customHeight="1">
      <c r="B147" s="267"/>
      <c r="C147" s="271" t="s">
        <v>435</v>
      </c>
      <c r="D147" s="271"/>
      <c r="E147" s="271"/>
      <c r="F147" s="272" t="s">
        <v>436</v>
      </c>
      <c r="G147" s="273"/>
      <c r="H147" s="271"/>
      <c r="I147" s="271"/>
      <c r="J147" s="271" t="s">
        <v>437</v>
      </c>
      <c r="K147" s="268"/>
    </row>
    <row r="148" spans="2:11" ht="5.25" customHeight="1">
      <c r="B148" s="277"/>
      <c r="C148" s="274"/>
      <c r="D148" s="274"/>
      <c r="E148" s="274"/>
      <c r="F148" s="274"/>
      <c r="G148" s="275"/>
      <c r="H148" s="274"/>
      <c r="I148" s="274"/>
      <c r="J148" s="274"/>
      <c r="K148" s="298"/>
    </row>
    <row r="149" spans="2:11" ht="15" customHeight="1">
      <c r="B149" s="277"/>
      <c r="C149" s="302" t="s">
        <v>441</v>
      </c>
      <c r="D149" s="257"/>
      <c r="E149" s="257"/>
      <c r="F149" s="303" t="s">
        <v>438</v>
      </c>
      <c r="G149" s="257"/>
      <c r="H149" s="302" t="s">
        <v>477</v>
      </c>
      <c r="I149" s="302" t="s">
        <v>440</v>
      </c>
      <c r="J149" s="302">
        <v>120</v>
      </c>
      <c r="K149" s="298"/>
    </row>
    <row r="150" spans="2:11" ht="15" customHeight="1">
      <c r="B150" s="277"/>
      <c r="C150" s="302" t="s">
        <v>486</v>
      </c>
      <c r="D150" s="257"/>
      <c r="E150" s="257"/>
      <c r="F150" s="303" t="s">
        <v>438</v>
      </c>
      <c r="G150" s="257"/>
      <c r="H150" s="302" t="s">
        <v>497</v>
      </c>
      <c r="I150" s="302" t="s">
        <v>440</v>
      </c>
      <c r="J150" s="302" t="s">
        <v>488</v>
      </c>
      <c r="K150" s="298"/>
    </row>
    <row r="151" spans="2:11" ht="15" customHeight="1">
      <c r="B151" s="277"/>
      <c r="C151" s="302" t="s">
        <v>387</v>
      </c>
      <c r="D151" s="257"/>
      <c r="E151" s="257"/>
      <c r="F151" s="303" t="s">
        <v>438</v>
      </c>
      <c r="G151" s="257"/>
      <c r="H151" s="302" t="s">
        <v>498</v>
      </c>
      <c r="I151" s="302" t="s">
        <v>440</v>
      </c>
      <c r="J151" s="302" t="s">
        <v>488</v>
      </c>
      <c r="K151" s="298"/>
    </row>
    <row r="152" spans="2:11" ht="15" customHeight="1">
      <c r="B152" s="277"/>
      <c r="C152" s="302" t="s">
        <v>443</v>
      </c>
      <c r="D152" s="257"/>
      <c r="E152" s="257"/>
      <c r="F152" s="303" t="s">
        <v>444</v>
      </c>
      <c r="G152" s="257"/>
      <c r="H152" s="302" t="s">
        <v>477</v>
      </c>
      <c r="I152" s="302" t="s">
        <v>440</v>
      </c>
      <c r="J152" s="302">
        <v>50</v>
      </c>
      <c r="K152" s="298"/>
    </row>
    <row r="153" spans="2:11" ht="15" customHeight="1">
      <c r="B153" s="277"/>
      <c r="C153" s="302" t="s">
        <v>446</v>
      </c>
      <c r="D153" s="257"/>
      <c r="E153" s="257"/>
      <c r="F153" s="303" t="s">
        <v>438</v>
      </c>
      <c r="G153" s="257"/>
      <c r="H153" s="302" t="s">
        <v>477</v>
      </c>
      <c r="I153" s="302" t="s">
        <v>448</v>
      </c>
      <c r="J153" s="302"/>
      <c r="K153" s="298"/>
    </row>
    <row r="154" spans="2:11" ht="15" customHeight="1">
      <c r="B154" s="277"/>
      <c r="C154" s="302" t="s">
        <v>457</v>
      </c>
      <c r="D154" s="257"/>
      <c r="E154" s="257"/>
      <c r="F154" s="303" t="s">
        <v>444</v>
      </c>
      <c r="G154" s="257"/>
      <c r="H154" s="302" t="s">
        <v>477</v>
      </c>
      <c r="I154" s="302" t="s">
        <v>440</v>
      </c>
      <c r="J154" s="302">
        <v>50</v>
      </c>
      <c r="K154" s="298"/>
    </row>
    <row r="155" spans="2:11" ht="15" customHeight="1">
      <c r="B155" s="277"/>
      <c r="C155" s="302" t="s">
        <v>465</v>
      </c>
      <c r="D155" s="257"/>
      <c r="E155" s="257"/>
      <c r="F155" s="303" t="s">
        <v>444</v>
      </c>
      <c r="G155" s="257"/>
      <c r="H155" s="302" t="s">
        <v>477</v>
      </c>
      <c r="I155" s="302" t="s">
        <v>440</v>
      </c>
      <c r="J155" s="302">
        <v>50</v>
      </c>
      <c r="K155" s="298"/>
    </row>
    <row r="156" spans="2:11" ht="15" customHeight="1">
      <c r="B156" s="277"/>
      <c r="C156" s="302" t="s">
        <v>463</v>
      </c>
      <c r="D156" s="257"/>
      <c r="E156" s="257"/>
      <c r="F156" s="303" t="s">
        <v>444</v>
      </c>
      <c r="G156" s="257"/>
      <c r="H156" s="302" t="s">
        <v>477</v>
      </c>
      <c r="I156" s="302" t="s">
        <v>440</v>
      </c>
      <c r="J156" s="302">
        <v>50</v>
      </c>
      <c r="K156" s="298"/>
    </row>
    <row r="157" spans="2:11" ht="15" customHeight="1">
      <c r="B157" s="277"/>
      <c r="C157" s="302" t="s">
        <v>91</v>
      </c>
      <c r="D157" s="257"/>
      <c r="E157" s="257"/>
      <c r="F157" s="303" t="s">
        <v>438</v>
      </c>
      <c r="G157" s="257"/>
      <c r="H157" s="302" t="s">
        <v>499</v>
      </c>
      <c r="I157" s="302" t="s">
        <v>440</v>
      </c>
      <c r="J157" s="302" t="s">
        <v>500</v>
      </c>
      <c r="K157" s="298"/>
    </row>
    <row r="158" spans="2:11" ht="15" customHeight="1">
      <c r="B158" s="277"/>
      <c r="C158" s="302" t="s">
        <v>501</v>
      </c>
      <c r="D158" s="257"/>
      <c r="E158" s="257"/>
      <c r="F158" s="303" t="s">
        <v>438</v>
      </c>
      <c r="G158" s="257"/>
      <c r="H158" s="302" t="s">
        <v>502</v>
      </c>
      <c r="I158" s="302" t="s">
        <v>472</v>
      </c>
      <c r="J158" s="302"/>
      <c r="K158" s="298"/>
    </row>
    <row r="159" spans="2:11" ht="15" customHeight="1">
      <c r="B159" s="304"/>
      <c r="C159" s="286"/>
      <c r="D159" s="286"/>
      <c r="E159" s="286"/>
      <c r="F159" s="286"/>
      <c r="G159" s="286"/>
      <c r="H159" s="286"/>
      <c r="I159" s="286"/>
      <c r="J159" s="286"/>
      <c r="K159" s="305"/>
    </row>
    <row r="160" spans="2:11" ht="18.75" customHeight="1">
      <c r="B160" s="253"/>
      <c r="C160" s="257"/>
      <c r="D160" s="257"/>
      <c r="E160" s="257"/>
      <c r="F160" s="276"/>
      <c r="G160" s="257"/>
      <c r="H160" s="257"/>
      <c r="I160" s="257"/>
      <c r="J160" s="257"/>
      <c r="K160" s="253"/>
    </row>
    <row r="161" spans="2:11" ht="18.75" customHeight="1">
      <c r="B161" s="263"/>
      <c r="C161" s="263"/>
      <c r="D161" s="263"/>
      <c r="E161" s="263"/>
      <c r="F161" s="263"/>
      <c r="G161" s="263"/>
      <c r="H161" s="263"/>
      <c r="I161" s="263"/>
      <c r="J161" s="263"/>
      <c r="K161" s="263"/>
    </row>
    <row r="162" spans="2:11" ht="7.5" customHeight="1">
      <c r="B162" s="245"/>
      <c r="C162" s="246"/>
      <c r="D162" s="246"/>
      <c r="E162" s="246"/>
      <c r="F162" s="246"/>
      <c r="G162" s="246"/>
      <c r="H162" s="246"/>
      <c r="I162" s="246"/>
      <c r="J162" s="246"/>
      <c r="K162" s="247"/>
    </row>
    <row r="163" spans="2:11" ht="45" customHeight="1">
      <c r="B163" s="248"/>
      <c r="C163" s="371" t="s">
        <v>503</v>
      </c>
      <c r="D163" s="371"/>
      <c r="E163" s="371"/>
      <c r="F163" s="371"/>
      <c r="G163" s="371"/>
      <c r="H163" s="371"/>
      <c r="I163" s="371"/>
      <c r="J163" s="371"/>
      <c r="K163" s="249"/>
    </row>
    <row r="164" spans="2:11" ht="17.25" customHeight="1">
      <c r="B164" s="248"/>
      <c r="C164" s="269" t="s">
        <v>432</v>
      </c>
      <c r="D164" s="269"/>
      <c r="E164" s="269"/>
      <c r="F164" s="269" t="s">
        <v>433</v>
      </c>
      <c r="G164" s="306"/>
      <c r="H164" s="307" t="s">
        <v>107</v>
      </c>
      <c r="I164" s="307" t="s">
        <v>57</v>
      </c>
      <c r="J164" s="269" t="s">
        <v>434</v>
      </c>
      <c r="K164" s="249"/>
    </row>
    <row r="165" spans="2:11" ht="17.25" customHeight="1">
      <c r="B165" s="250"/>
      <c r="C165" s="271" t="s">
        <v>435</v>
      </c>
      <c r="D165" s="271"/>
      <c r="E165" s="271"/>
      <c r="F165" s="272" t="s">
        <v>436</v>
      </c>
      <c r="G165" s="308"/>
      <c r="H165" s="309"/>
      <c r="I165" s="309"/>
      <c r="J165" s="271" t="s">
        <v>437</v>
      </c>
      <c r="K165" s="251"/>
    </row>
    <row r="166" spans="2:11" ht="5.25" customHeight="1">
      <c r="B166" s="277"/>
      <c r="C166" s="274"/>
      <c r="D166" s="274"/>
      <c r="E166" s="274"/>
      <c r="F166" s="274"/>
      <c r="G166" s="275"/>
      <c r="H166" s="274"/>
      <c r="I166" s="274"/>
      <c r="J166" s="274"/>
      <c r="K166" s="298"/>
    </row>
    <row r="167" spans="2:11" ht="15" customHeight="1">
      <c r="B167" s="277"/>
      <c r="C167" s="257" t="s">
        <v>441</v>
      </c>
      <c r="D167" s="257"/>
      <c r="E167" s="257"/>
      <c r="F167" s="276" t="s">
        <v>438</v>
      </c>
      <c r="G167" s="257"/>
      <c r="H167" s="257" t="s">
        <v>477</v>
      </c>
      <c r="I167" s="257" t="s">
        <v>440</v>
      </c>
      <c r="J167" s="257">
        <v>120</v>
      </c>
      <c r="K167" s="298"/>
    </row>
    <row r="168" spans="2:11" ht="15" customHeight="1">
      <c r="B168" s="277"/>
      <c r="C168" s="257" t="s">
        <v>486</v>
      </c>
      <c r="D168" s="257"/>
      <c r="E168" s="257"/>
      <c r="F168" s="276" t="s">
        <v>438</v>
      </c>
      <c r="G168" s="257"/>
      <c r="H168" s="257" t="s">
        <v>487</v>
      </c>
      <c r="I168" s="257" t="s">
        <v>440</v>
      </c>
      <c r="J168" s="257" t="s">
        <v>488</v>
      </c>
      <c r="K168" s="298"/>
    </row>
    <row r="169" spans="2:11" ht="15" customHeight="1">
      <c r="B169" s="277"/>
      <c r="C169" s="257" t="s">
        <v>387</v>
      </c>
      <c r="D169" s="257"/>
      <c r="E169" s="257"/>
      <c r="F169" s="276" t="s">
        <v>438</v>
      </c>
      <c r="G169" s="257"/>
      <c r="H169" s="257" t="s">
        <v>504</v>
      </c>
      <c r="I169" s="257" t="s">
        <v>440</v>
      </c>
      <c r="J169" s="257" t="s">
        <v>488</v>
      </c>
      <c r="K169" s="298"/>
    </row>
    <row r="170" spans="2:11" ht="15" customHeight="1">
      <c r="B170" s="277"/>
      <c r="C170" s="257" t="s">
        <v>443</v>
      </c>
      <c r="D170" s="257"/>
      <c r="E170" s="257"/>
      <c r="F170" s="276" t="s">
        <v>444</v>
      </c>
      <c r="G170" s="257"/>
      <c r="H170" s="257" t="s">
        <v>504</v>
      </c>
      <c r="I170" s="257" t="s">
        <v>440</v>
      </c>
      <c r="J170" s="257">
        <v>50</v>
      </c>
      <c r="K170" s="298"/>
    </row>
    <row r="171" spans="2:11" ht="15" customHeight="1">
      <c r="B171" s="277"/>
      <c r="C171" s="257" t="s">
        <v>446</v>
      </c>
      <c r="D171" s="257"/>
      <c r="E171" s="257"/>
      <c r="F171" s="276" t="s">
        <v>438</v>
      </c>
      <c r="G171" s="257"/>
      <c r="H171" s="257" t="s">
        <v>504</v>
      </c>
      <c r="I171" s="257" t="s">
        <v>448</v>
      </c>
      <c r="J171" s="257"/>
      <c r="K171" s="298"/>
    </row>
    <row r="172" spans="2:11" ht="15" customHeight="1">
      <c r="B172" s="277"/>
      <c r="C172" s="257" t="s">
        <v>457</v>
      </c>
      <c r="D172" s="257"/>
      <c r="E172" s="257"/>
      <c r="F172" s="276" t="s">
        <v>444</v>
      </c>
      <c r="G172" s="257"/>
      <c r="H172" s="257" t="s">
        <v>504</v>
      </c>
      <c r="I172" s="257" t="s">
        <v>440</v>
      </c>
      <c r="J172" s="257">
        <v>50</v>
      </c>
      <c r="K172" s="298"/>
    </row>
    <row r="173" spans="2:11" ht="15" customHeight="1">
      <c r="B173" s="277"/>
      <c r="C173" s="257" t="s">
        <v>465</v>
      </c>
      <c r="D173" s="257"/>
      <c r="E173" s="257"/>
      <c r="F173" s="276" t="s">
        <v>444</v>
      </c>
      <c r="G173" s="257"/>
      <c r="H173" s="257" t="s">
        <v>504</v>
      </c>
      <c r="I173" s="257" t="s">
        <v>440</v>
      </c>
      <c r="J173" s="257">
        <v>50</v>
      </c>
      <c r="K173" s="298"/>
    </row>
    <row r="174" spans="2:11" ht="15" customHeight="1">
      <c r="B174" s="277"/>
      <c r="C174" s="257" t="s">
        <v>463</v>
      </c>
      <c r="D174" s="257"/>
      <c r="E174" s="257"/>
      <c r="F174" s="276" t="s">
        <v>444</v>
      </c>
      <c r="G174" s="257"/>
      <c r="H174" s="257" t="s">
        <v>504</v>
      </c>
      <c r="I174" s="257" t="s">
        <v>440</v>
      </c>
      <c r="J174" s="257">
        <v>50</v>
      </c>
      <c r="K174" s="298"/>
    </row>
    <row r="175" spans="2:11" ht="15" customHeight="1">
      <c r="B175" s="277"/>
      <c r="C175" s="257" t="s">
        <v>106</v>
      </c>
      <c r="D175" s="257"/>
      <c r="E175" s="257"/>
      <c r="F175" s="276" t="s">
        <v>438</v>
      </c>
      <c r="G175" s="257"/>
      <c r="H175" s="257" t="s">
        <v>505</v>
      </c>
      <c r="I175" s="257" t="s">
        <v>506</v>
      </c>
      <c r="J175" s="257"/>
      <c r="K175" s="298"/>
    </row>
    <row r="176" spans="2:11" ht="15" customHeight="1">
      <c r="B176" s="277"/>
      <c r="C176" s="257" t="s">
        <v>57</v>
      </c>
      <c r="D176" s="257"/>
      <c r="E176" s="257"/>
      <c r="F176" s="276" t="s">
        <v>438</v>
      </c>
      <c r="G176" s="257"/>
      <c r="H176" s="257" t="s">
        <v>507</v>
      </c>
      <c r="I176" s="257" t="s">
        <v>508</v>
      </c>
      <c r="J176" s="257">
        <v>1</v>
      </c>
      <c r="K176" s="298"/>
    </row>
    <row r="177" spans="2:11" ht="15" customHeight="1">
      <c r="B177" s="277"/>
      <c r="C177" s="257" t="s">
        <v>53</v>
      </c>
      <c r="D177" s="257"/>
      <c r="E177" s="257"/>
      <c r="F177" s="276" t="s">
        <v>438</v>
      </c>
      <c r="G177" s="257"/>
      <c r="H177" s="257" t="s">
        <v>509</v>
      </c>
      <c r="I177" s="257" t="s">
        <v>440</v>
      </c>
      <c r="J177" s="257">
        <v>20</v>
      </c>
      <c r="K177" s="298"/>
    </row>
    <row r="178" spans="2:11" ht="15" customHeight="1">
      <c r="B178" s="277"/>
      <c r="C178" s="257" t="s">
        <v>107</v>
      </c>
      <c r="D178" s="257"/>
      <c r="E178" s="257"/>
      <c r="F178" s="276" t="s">
        <v>438</v>
      </c>
      <c r="G178" s="257"/>
      <c r="H178" s="257" t="s">
        <v>510</v>
      </c>
      <c r="I178" s="257" t="s">
        <v>440</v>
      </c>
      <c r="J178" s="257">
        <v>255</v>
      </c>
      <c r="K178" s="298"/>
    </row>
    <row r="179" spans="2:11" ht="15" customHeight="1">
      <c r="B179" s="277"/>
      <c r="C179" s="257" t="s">
        <v>108</v>
      </c>
      <c r="D179" s="257"/>
      <c r="E179" s="257"/>
      <c r="F179" s="276" t="s">
        <v>438</v>
      </c>
      <c r="G179" s="257"/>
      <c r="H179" s="257" t="s">
        <v>403</v>
      </c>
      <c r="I179" s="257" t="s">
        <v>440</v>
      </c>
      <c r="J179" s="257">
        <v>10</v>
      </c>
      <c r="K179" s="298"/>
    </row>
    <row r="180" spans="2:11" ht="15" customHeight="1">
      <c r="B180" s="277"/>
      <c r="C180" s="257" t="s">
        <v>109</v>
      </c>
      <c r="D180" s="257"/>
      <c r="E180" s="257"/>
      <c r="F180" s="276" t="s">
        <v>438</v>
      </c>
      <c r="G180" s="257"/>
      <c r="H180" s="257" t="s">
        <v>511</v>
      </c>
      <c r="I180" s="257" t="s">
        <v>472</v>
      </c>
      <c r="J180" s="257"/>
      <c r="K180" s="298"/>
    </row>
    <row r="181" spans="2:11" ht="15" customHeight="1">
      <c r="B181" s="277"/>
      <c r="C181" s="257" t="s">
        <v>512</v>
      </c>
      <c r="D181" s="257"/>
      <c r="E181" s="257"/>
      <c r="F181" s="276" t="s">
        <v>438</v>
      </c>
      <c r="G181" s="257"/>
      <c r="H181" s="257" t="s">
        <v>513</v>
      </c>
      <c r="I181" s="257" t="s">
        <v>472</v>
      </c>
      <c r="J181" s="257"/>
      <c r="K181" s="298"/>
    </row>
    <row r="182" spans="2:11" ht="15" customHeight="1">
      <c r="B182" s="277"/>
      <c r="C182" s="257" t="s">
        <v>501</v>
      </c>
      <c r="D182" s="257"/>
      <c r="E182" s="257"/>
      <c r="F182" s="276" t="s">
        <v>438</v>
      </c>
      <c r="G182" s="257"/>
      <c r="H182" s="257" t="s">
        <v>514</v>
      </c>
      <c r="I182" s="257" t="s">
        <v>472</v>
      </c>
      <c r="J182" s="257"/>
      <c r="K182" s="298"/>
    </row>
    <row r="183" spans="2:11" ht="15" customHeight="1">
      <c r="B183" s="277"/>
      <c r="C183" s="257" t="s">
        <v>111</v>
      </c>
      <c r="D183" s="257"/>
      <c r="E183" s="257"/>
      <c r="F183" s="276" t="s">
        <v>444</v>
      </c>
      <c r="G183" s="257"/>
      <c r="H183" s="257" t="s">
        <v>515</v>
      </c>
      <c r="I183" s="257" t="s">
        <v>440</v>
      </c>
      <c r="J183" s="257">
        <v>50</v>
      </c>
      <c r="K183" s="298"/>
    </row>
    <row r="184" spans="2:11" ht="15" customHeight="1">
      <c r="B184" s="277"/>
      <c r="C184" s="257" t="s">
        <v>516</v>
      </c>
      <c r="D184" s="257"/>
      <c r="E184" s="257"/>
      <c r="F184" s="276" t="s">
        <v>444</v>
      </c>
      <c r="G184" s="257"/>
      <c r="H184" s="257" t="s">
        <v>517</v>
      </c>
      <c r="I184" s="257" t="s">
        <v>518</v>
      </c>
      <c r="J184" s="257"/>
      <c r="K184" s="298"/>
    </row>
    <row r="185" spans="2:11" ht="15" customHeight="1">
      <c r="B185" s="277"/>
      <c r="C185" s="257" t="s">
        <v>519</v>
      </c>
      <c r="D185" s="257"/>
      <c r="E185" s="257"/>
      <c r="F185" s="276" t="s">
        <v>444</v>
      </c>
      <c r="G185" s="257"/>
      <c r="H185" s="257" t="s">
        <v>520</v>
      </c>
      <c r="I185" s="257" t="s">
        <v>518</v>
      </c>
      <c r="J185" s="257"/>
      <c r="K185" s="298"/>
    </row>
    <row r="186" spans="2:11" ht="15" customHeight="1">
      <c r="B186" s="277"/>
      <c r="C186" s="257" t="s">
        <v>521</v>
      </c>
      <c r="D186" s="257"/>
      <c r="E186" s="257"/>
      <c r="F186" s="276" t="s">
        <v>444</v>
      </c>
      <c r="G186" s="257"/>
      <c r="H186" s="257" t="s">
        <v>522</v>
      </c>
      <c r="I186" s="257" t="s">
        <v>518</v>
      </c>
      <c r="J186" s="257"/>
      <c r="K186" s="298"/>
    </row>
    <row r="187" spans="2:11" ht="15" customHeight="1">
      <c r="B187" s="277"/>
      <c r="C187" s="310" t="s">
        <v>523</v>
      </c>
      <c r="D187" s="257"/>
      <c r="E187" s="257"/>
      <c r="F187" s="276" t="s">
        <v>444</v>
      </c>
      <c r="G187" s="257"/>
      <c r="H187" s="257" t="s">
        <v>524</v>
      </c>
      <c r="I187" s="257" t="s">
        <v>525</v>
      </c>
      <c r="J187" s="311" t="s">
        <v>526</v>
      </c>
      <c r="K187" s="298"/>
    </row>
    <row r="188" spans="2:11" ht="15" customHeight="1">
      <c r="B188" s="277"/>
      <c r="C188" s="262" t="s">
        <v>42</v>
      </c>
      <c r="D188" s="257"/>
      <c r="E188" s="257"/>
      <c r="F188" s="276" t="s">
        <v>438</v>
      </c>
      <c r="G188" s="257"/>
      <c r="H188" s="253" t="s">
        <v>527</v>
      </c>
      <c r="I188" s="257" t="s">
        <v>528</v>
      </c>
      <c r="J188" s="257"/>
      <c r="K188" s="298"/>
    </row>
    <row r="189" spans="2:11" ht="15" customHeight="1">
      <c r="B189" s="277"/>
      <c r="C189" s="262" t="s">
        <v>529</v>
      </c>
      <c r="D189" s="257"/>
      <c r="E189" s="257"/>
      <c r="F189" s="276" t="s">
        <v>438</v>
      </c>
      <c r="G189" s="257"/>
      <c r="H189" s="257" t="s">
        <v>530</v>
      </c>
      <c r="I189" s="257" t="s">
        <v>472</v>
      </c>
      <c r="J189" s="257"/>
      <c r="K189" s="298"/>
    </row>
    <row r="190" spans="2:11" ht="15" customHeight="1">
      <c r="B190" s="277"/>
      <c r="C190" s="262" t="s">
        <v>531</v>
      </c>
      <c r="D190" s="257"/>
      <c r="E190" s="257"/>
      <c r="F190" s="276" t="s">
        <v>438</v>
      </c>
      <c r="G190" s="257"/>
      <c r="H190" s="257" t="s">
        <v>532</v>
      </c>
      <c r="I190" s="257" t="s">
        <v>472</v>
      </c>
      <c r="J190" s="257"/>
      <c r="K190" s="298"/>
    </row>
    <row r="191" spans="2:11" ht="15" customHeight="1">
      <c r="B191" s="277"/>
      <c r="C191" s="262" t="s">
        <v>533</v>
      </c>
      <c r="D191" s="257"/>
      <c r="E191" s="257"/>
      <c r="F191" s="276" t="s">
        <v>444</v>
      </c>
      <c r="G191" s="257"/>
      <c r="H191" s="257" t="s">
        <v>534</v>
      </c>
      <c r="I191" s="257" t="s">
        <v>472</v>
      </c>
      <c r="J191" s="257"/>
      <c r="K191" s="298"/>
    </row>
    <row r="192" spans="2:11" ht="15" customHeight="1">
      <c r="B192" s="304"/>
      <c r="C192" s="312"/>
      <c r="D192" s="286"/>
      <c r="E192" s="286"/>
      <c r="F192" s="286"/>
      <c r="G192" s="286"/>
      <c r="H192" s="286"/>
      <c r="I192" s="286"/>
      <c r="J192" s="286"/>
      <c r="K192" s="305"/>
    </row>
    <row r="193" spans="2:11" ht="18.75" customHeight="1">
      <c r="B193" s="253"/>
      <c r="C193" s="257"/>
      <c r="D193" s="257"/>
      <c r="E193" s="257"/>
      <c r="F193" s="276"/>
      <c r="G193" s="257"/>
      <c r="H193" s="257"/>
      <c r="I193" s="257"/>
      <c r="J193" s="257"/>
      <c r="K193" s="253"/>
    </row>
    <row r="194" spans="2:11" ht="18.75" customHeight="1">
      <c r="B194" s="253"/>
      <c r="C194" s="257"/>
      <c r="D194" s="257"/>
      <c r="E194" s="257"/>
      <c r="F194" s="276"/>
      <c r="G194" s="257"/>
      <c r="H194" s="257"/>
      <c r="I194" s="257"/>
      <c r="J194" s="257"/>
      <c r="K194" s="253"/>
    </row>
    <row r="195" spans="2:11" ht="18.75" customHeight="1">
      <c r="B195" s="263"/>
      <c r="C195" s="263"/>
      <c r="D195" s="263"/>
      <c r="E195" s="263"/>
      <c r="F195" s="263"/>
      <c r="G195" s="263"/>
      <c r="H195" s="263"/>
      <c r="I195" s="263"/>
      <c r="J195" s="263"/>
      <c r="K195" s="263"/>
    </row>
    <row r="196" spans="2:11">
      <c r="B196" s="245"/>
      <c r="C196" s="246"/>
      <c r="D196" s="246"/>
      <c r="E196" s="246"/>
      <c r="F196" s="246"/>
      <c r="G196" s="246"/>
      <c r="H196" s="246"/>
      <c r="I196" s="246"/>
      <c r="J196" s="246"/>
      <c r="K196" s="247"/>
    </row>
    <row r="197" spans="2:11" ht="22.2">
      <c r="B197" s="248"/>
      <c r="C197" s="371" t="s">
        <v>535</v>
      </c>
      <c r="D197" s="371"/>
      <c r="E197" s="371"/>
      <c r="F197" s="371"/>
      <c r="G197" s="371"/>
      <c r="H197" s="371"/>
      <c r="I197" s="371"/>
      <c r="J197" s="371"/>
      <c r="K197" s="249"/>
    </row>
    <row r="198" spans="2:11" ht="25.5" customHeight="1">
      <c r="B198" s="248"/>
      <c r="C198" s="313" t="s">
        <v>536</v>
      </c>
      <c r="D198" s="313"/>
      <c r="E198" s="313"/>
      <c r="F198" s="313" t="s">
        <v>537</v>
      </c>
      <c r="G198" s="314"/>
      <c r="H198" s="370" t="s">
        <v>538</v>
      </c>
      <c r="I198" s="370"/>
      <c r="J198" s="370"/>
      <c r="K198" s="249"/>
    </row>
    <row r="199" spans="2:11" ht="5.25" customHeight="1">
      <c r="B199" s="277"/>
      <c r="C199" s="274"/>
      <c r="D199" s="274"/>
      <c r="E199" s="274"/>
      <c r="F199" s="274"/>
      <c r="G199" s="257"/>
      <c r="H199" s="274"/>
      <c r="I199" s="274"/>
      <c r="J199" s="274"/>
      <c r="K199" s="298"/>
    </row>
    <row r="200" spans="2:11" ht="15" customHeight="1">
      <c r="B200" s="277"/>
      <c r="C200" s="257" t="s">
        <v>528</v>
      </c>
      <c r="D200" s="257"/>
      <c r="E200" s="257"/>
      <c r="F200" s="276" t="s">
        <v>43</v>
      </c>
      <c r="G200" s="257"/>
      <c r="H200" s="368" t="s">
        <v>539</v>
      </c>
      <c r="I200" s="368"/>
      <c r="J200" s="368"/>
      <c r="K200" s="298"/>
    </row>
    <row r="201" spans="2:11" ht="15" customHeight="1">
      <c r="B201" s="277"/>
      <c r="C201" s="283"/>
      <c r="D201" s="257"/>
      <c r="E201" s="257"/>
      <c r="F201" s="276" t="s">
        <v>44</v>
      </c>
      <c r="G201" s="257"/>
      <c r="H201" s="368" t="s">
        <v>540</v>
      </c>
      <c r="I201" s="368"/>
      <c r="J201" s="368"/>
      <c r="K201" s="298"/>
    </row>
    <row r="202" spans="2:11" ht="15" customHeight="1">
      <c r="B202" s="277"/>
      <c r="C202" s="283"/>
      <c r="D202" s="257"/>
      <c r="E202" s="257"/>
      <c r="F202" s="276" t="s">
        <v>47</v>
      </c>
      <c r="G202" s="257"/>
      <c r="H202" s="368" t="s">
        <v>541</v>
      </c>
      <c r="I202" s="368"/>
      <c r="J202" s="368"/>
      <c r="K202" s="298"/>
    </row>
    <row r="203" spans="2:11" ht="15" customHeight="1">
      <c r="B203" s="277"/>
      <c r="C203" s="257"/>
      <c r="D203" s="257"/>
      <c r="E203" s="257"/>
      <c r="F203" s="276" t="s">
        <v>45</v>
      </c>
      <c r="G203" s="257"/>
      <c r="H203" s="368" t="s">
        <v>542</v>
      </c>
      <c r="I203" s="368"/>
      <c r="J203" s="368"/>
      <c r="K203" s="298"/>
    </row>
    <row r="204" spans="2:11" ht="15" customHeight="1">
      <c r="B204" s="277"/>
      <c r="C204" s="257"/>
      <c r="D204" s="257"/>
      <c r="E204" s="257"/>
      <c r="F204" s="276" t="s">
        <v>46</v>
      </c>
      <c r="G204" s="257"/>
      <c r="H204" s="368" t="s">
        <v>543</v>
      </c>
      <c r="I204" s="368"/>
      <c r="J204" s="368"/>
      <c r="K204" s="298"/>
    </row>
    <row r="205" spans="2:11" ht="15" customHeight="1">
      <c r="B205" s="277"/>
      <c r="C205" s="257"/>
      <c r="D205" s="257"/>
      <c r="E205" s="257"/>
      <c r="F205" s="276"/>
      <c r="G205" s="257"/>
      <c r="H205" s="257"/>
      <c r="I205" s="257"/>
      <c r="J205" s="257"/>
      <c r="K205" s="298"/>
    </row>
    <row r="206" spans="2:11" ht="15" customHeight="1">
      <c r="B206" s="277"/>
      <c r="C206" s="257" t="s">
        <v>484</v>
      </c>
      <c r="D206" s="257"/>
      <c r="E206" s="257"/>
      <c r="F206" s="276" t="s">
        <v>79</v>
      </c>
      <c r="G206" s="257"/>
      <c r="H206" s="368" t="s">
        <v>544</v>
      </c>
      <c r="I206" s="368"/>
      <c r="J206" s="368"/>
      <c r="K206" s="298"/>
    </row>
    <row r="207" spans="2:11" ht="15" customHeight="1">
      <c r="B207" s="277"/>
      <c r="C207" s="283"/>
      <c r="D207" s="257"/>
      <c r="E207" s="257"/>
      <c r="F207" s="276" t="s">
        <v>381</v>
      </c>
      <c r="G207" s="257"/>
      <c r="H207" s="368" t="s">
        <v>382</v>
      </c>
      <c r="I207" s="368"/>
      <c r="J207" s="368"/>
      <c r="K207" s="298"/>
    </row>
    <row r="208" spans="2:11" ht="15" customHeight="1">
      <c r="B208" s="277"/>
      <c r="C208" s="257"/>
      <c r="D208" s="257"/>
      <c r="E208" s="257"/>
      <c r="F208" s="276" t="s">
        <v>379</v>
      </c>
      <c r="G208" s="257"/>
      <c r="H208" s="368" t="s">
        <v>545</v>
      </c>
      <c r="I208" s="368"/>
      <c r="J208" s="368"/>
      <c r="K208" s="298"/>
    </row>
    <row r="209" spans="2:11" ht="15" customHeight="1">
      <c r="B209" s="315"/>
      <c r="C209" s="283"/>
      <c r="D209" s="283"/>
      <c r="E209" s="283"/>
      <c r="F209" s="276" t="s">
        <v>383</v>
      </c>
      <c r="G209" s="262"/>
      <c r="H209" s="369" t="s">
        <v>384</v>
      </c>
      <c r="I209" s="369"/>
      <c r="J209" s="369"/>
      <c r="K209" s="316"/>
    </row>
    <row r="210" spans="2:11" ht="15" customHeight="1">
      <c r="B210" s="315"/>
      <c r="C210" s="283"/>
      <c r="D210" s="283"/>
      <c r="E210" s="283"/>
      <c r="F210" s="276" t="s">
        <v>385</v>
      </c>
      <c r="G210" s="262"/>
      <c r="H210" s="369" t="s">
        <v>546</v>
      </c>
      <c r="I210" s="369"/>
      <c r="J210" s="369"/>
      <c r="K210" s="316"/>
    </row>
    <row r="211" spans="2:11" ht="15" customHeight="1">
      <c r="B211" s="315"/>
      <c r="C211" s="283"/>
      <c r="D211" s="283"/>
      <c r="E211" s="283"/>
      <c r="F211" s="317"/>
      <c r="G211" s="262"/>
      <c r="H211" s="318"/>
      <c r="I211" s="318"/>
      <c r="J211" s="318"/>
      <c r="K211" s="316"/>
    </row>
    <row r="212" spans="2:11" ht="15" customHeight="1">
      <c r="B212" s="315"/>
      <c r="C212" s="257" t="s">
        <v>508</v>
      </c>
      <c r="D212" s="283"/>
      <c r="E212" s="283"/>
      <c r="F212" s="276">
        <v>1</v>
      </c>
      <c r="G212" s="262"/>
      <c r="H212" s="369" t="s">
        <v>547</v>
      </c>
      <c r="I212" s="369"/>
      <c r="J212" s="369"/>
      <c r="K212" s="316"/>
    </row>
    <row r="213" spans="2:11" ht="15" customHeight="1">
      <c r="B213" s="315"/>
      <c r="C213" s="283"/>
      <c r="D213" s="283"/>
      <c r="E213" s="283"/>
      <c r="F213" s="276">
        <v>2</v>
      </c>
      <c r="G213" s="262"/>
      <c r="H213" s="369" t="s">
        <v>548</v>
      </c>
      <c r="I213" s="369"/>
      <c r="J213" s="369"/>
      <c r="K213" s="316"/>
    </row>
    <row r="214" spans="2:11" ht="15" customHeight="1">
      <c r="B214" s="315"/>
      <c r="C214" s="283"/>
      <c r="D214" s="283"/>
      <c r="E214" s="283"/>
      <c r="F214" s="276">
        <v>3</v>
      </c>
      <c r="G214" s="262"/>
      <c r="H214" s="369" t="s">
        <v>549</v>
      </c>
      <c r="I214" s="369"/>
      <c r="J214" s="369"/>
      <c r="K214" s="316"/>
    </row>
    <row r="215" spans="2:11" ht="15" customHeight="1">
      <c r="B215" s="315"/>
      <c r="C215" s="283"/>
      <c r="D215" s="283"/>
      <c r="E215" s="283"/>
      <c r="F215" s="276">
        <v>4</v>
      </c>
      <c r="G215" s="262"/>
      <c r="H215" s="369" t="s">
        <v>550</v>
      </c>
      <c r="I215" s="369"/>
      <c r="J215" s="369"/>
      <c r="K215" s="316"/>
    </row>
    <row r="216" spans="2:11" ht="12.75" customHeight="1">
      <c r="B216" s="319"/>
      <c r="C216" s="320"/>
      <c r="D216" s="320"/>
      <c r="E216" s="320"/>
      <c r="F216" s="320"/>
      <c r="G216" s="320"/>
      <c r="H216" s="320"/>
      <c r="I216" s="320"/>
      <c r="J216" s="320"/>
      <c r="K216" s="321"/>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SO 01 Demolice objektu</vt:lpstr>
      <vt:lpstr>Pokyny pro vyplnění</vt:lpstr>
      <vt:lpstr>'01 - SO 01 Demolice objektu'!Názvy_tisku</vt:lpstr>
      <vt:lpstr>'Rekapitulace stavby'!Názvy_tisku</vt:lpstr>
      <vt:lpstr>'01 - SO 01 Demolice objektu'!Oblast_tisku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Core5\lukes</dc:creator>
  <cp:lastModifiedBy>lukes</cp:lastModifiedBy>
  <dcterms:created xsi:type="dcterms:W3CDTF">2017-11-01T23:10:09Z</dcterms:created>
  <dcterms:modified xsi:type="dcterms:W3CDTF">2017-11-01T23:10:13Z</dcterms:modified>
</cp:coreProperties>
</file>